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/>
  <mc:AlternateContent xmlns:mc="http://schemas.openxmlformats.org/markup-compatibility/2006">
    <mc:Choice Requires="x15">
      <x15ac:absPath xmlns:x15ac="http://schemas.microsoft.com/office/spreadsheetml/2010/11/ac" url="/Users/Junya/Desktop/allfort_schedule/8月/"/>
    </mc:Choice>
  </mc:AlternateContent>
  <xr:revisionPtr revIDLastSave="0" documentId="13_ncr:1_{A67AA541-FDB5-B745-8B8B-A05D0FA6C72C}" xr6:coauthVersionLast="45" xr6:coauthVersionMax="45" xr10:uidLastSave="{00000000-0000-0000-0000-000000000000}"/>
  <bookViews>
    <workbookView xWindow="0" yWindow="460" windowWidth="25600" windowHeight="15540" tabRatio="883" xr2:uid="{00000000-000D-0000-FFFF-FFFF00000000}"/>
  </bookViews>
  <sheets>
    <sheet name="表紙" sheetId="20767" r:id="rId1"/>
    <sheet name="USA PSW" sheetId="20756" r:id="rId2"/>
    <sheet name="USA PNW" sheetId="20761" r:id="rId3"/>
    <sheet name="USA AW" sheetId="20763" r:id="rId4"/>
    <sheet name="NORTH EUROPE" sheetId="20765" r:id="rId5"/>
    <sheet name="MEDITERRANEAN" sheetId="20766" r:id="rId6"/>
    <sheet name="SOUTH EAST ASIA" sheetId="20775" r:id="rId7"/>
    <sheet name="MIDDLE EAST" sheetId="20772" r:id="rId8"/>
    <sheet name="OCEANIA・SOUTH AMERICA" sheetId="20773" r:id="rId9"/>
    <sheet name="CONVENTIONAL ・ RORO VESSEL " sheetId="20776" r:id="rId10"/>
  </sheets>
  <definedNames>
    <definedName name="_xlnm.Print_Area" localSheetId="9">'CONVENTIONAL ・ RORO VESSEL '!$A$1:$V$79</definedName>
    <definedName name="_xlnm.Print_Area" localSheetId="5">MEDITERRANEAN!$A$1:$R$75</definedName>
    <definedName name="_xlnm.Print_Area" localSheetId="7">'MIDDLE EAST'!$A$1:$V$74</definedName>
    <definedName name="_xlnm.Print_Area" localSheetId="4">'NORTH EUROPE'!$A$1:$R$87</definedName>
    <definedName name="_xlnm.Print_Area" localSheetId="8">'OCEANIA・SOUTH AMERICA'!$A$1:$T$67</definedName>
    <definedName name="_xlnm.Print_Area" localSheetId="6">'SOUTH EAST ASIA'!$A$1:$V$76</definedName>
    <definedName name="_xlnm.Print_Area" localSheetId="2">'USA PNW'!$A$1:$R$74</definedName>
    <definedName name="_xlnm.Print_Area" localSheetId="1">'USA PSW'!$A$1:$R$78</definedName>
    <definedName name="_xlnm.Print_Area" localSheetId="0">表紙!$A$1:$K$48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0763" l="1"/>
  <c r="G57" i="20765" l="1"/>
  <c r="I40" i="20765"/>
  <c r="E49" i="20763"/>
  <c r="E24" i="20761"/>
  <c r="E37" i="20756"/>
  <c r="D49" i="20772"/>
  <c r="F49" i="20772" s="1"/>
  <c r="E49" i="20772" s="1"/>
  <c r="E52" i="20773" l="1"/>
  <c r="G52" i="20773" s="1"/>
  <c r="I52" i="20773" s="1"/>
  <c r="M52" i="20773" s="1"/>
  <c r="C53" i="20773"/>
  <c r="E53" i="20773" s="1"/>
  <c r="G53" i="20773" s="1"/>
  <c r="I53" i="20773" s="1"/>
  <c r="M53" i="20773" s="1"/>
  <c r="O53" i="20773" s="1"/>
  <c r="Q53" i="20773" s="1"/>
  <c r="S53" i="20773" s="1"/>
  <c r="C58" i="20765"/>
  <c r="E37" i="20766"/>
  <c r="G58" i="20765" l="1"/>
  <c r="I58" i="20765" s="1"/>
  <c r="K58" i="20765" s="1"/>
  <c r="C59" i="20765"/>
  <c r="K19" i="20775"/>
  <c r="B56" i="20766"/>
  <c r="A56" i="20766"/>
  <c r="G48" i="20765"/>
  <c r="G49" i="20765" s="1"/>
  <c r="G50" i="20765" s="1"/>
  <c r="M48" i="20765"/>
  <c r="K48" i="20765"/>
  <c r="I48" i="20765"/>
  <c r="M47" i="20765"/>
  <c r="K47" i="20765"/>
  <c r="K40" i="20765"/>
  <c r="I47" i="20765"/>
  <c r="C48" i="20765"/>
  <c r="C49" i="20765" s="1"/>
  <c r="C50" i="20765" s="1"/>
  <c r="G41" i="20765"/>
  <c r="K41" i="20765" s="1"/>
  <c r="M40" i="20765"/>
  <c r="C60" i="20765" l="1"/>
  <c r="G60" i="20765" s="1"/>
  <c r="I60" i="20765" s="1"/>
  <c r="K60" i="20765" s="1"/>
  <c r="G59" i="20765"/>
  <c r="I59" i="20765" s="1"/>
  <c r="K59" i="20765" s="1"/>
  <c r="M41" i="20765"/>
  <c r="C61" i="20765"/>
  <c r="G61" i="20765" s="1"/>
  <c r="I61" i="20765" s="1"/>
  <c r="K61" i="20765" s="1"/>
  <c r="G42" i="20765"/>
  <c r="I41" i="20765"/>
  <c r="M50" i="20765"/>
  <c r="K50" i="20765"/>
  <c r="I50" i="20765"/>
  <c r="I49" i="20765"/>
  <c r="K49" i="20765"/>
  <c r="M49" i="20765"/>
  <c r="B50" i="20756"/>
  <c r="A50" i="20756"/>
  <c r="C50" i="20756"/>
  <c r="C24" i="20766"/>
  <c r="C25" i="20766" s="1"/>
  <c r="G23" i="20766"/>
  <c r="C24" i="20772"/>
  <c r="D24" i="20772" s="1"/>
  <c r="E24" i="20772" s="1"/>
  <c r="G24" i="20772" s="1"/>
  <c r="I24" i="20772" s="1"/>
  <c r="K24" i="20772" s="1"/>
  <c r="D23" i="20772"/>
  <c r="E23" i="20772" s="1"/>
  <c r="D10" i="20773"/>
  <c r="E10" i="20773" s="1"/>
  <c r="G10" i="20773" s="1"/>
  <c r="G37" i="20766"/>
  <c r="D33" i="20773"/>
  <c r="K33" i="20773" s="1"/>
  <c r="M33" i="20773" s="1"/>
  <c r="O33" i="20773" s="1"/>
  <c r="A52" i="20766"/>
  <c r="A49" i="20766"/>
  <c r="G24" i="20766" l="1"/>
  <c r="M42" i="20765"/>
  <c r="K42" i="20765"/>
  <c r="I42" i="20765"/>
  <c r="G43" i="20765"/>
  <c r="G25" i="20766"/>
  <c r="C26" i="20766"/>
  <c r="C27" i="20766" s="1"/>
  <c r="G27" i="20766" s="1"/>
  <c r="G26" i="20766"/>
  <c r="K43" i="20765" l="1"/>
  <c r="M43" i="20765"/>
  <c r="I43" i="20765"/>
  <c r="I10" i="20773"/>
  <c r="K10" i="20773" s="1"/>
  <c r="C37" i="20763"/>
  <c r="E37" i="20763" s="1"/>
  <c r="G37" i="20763" s="1"/>
  <c r="I37" i="20763" s="1"/>
  <c r="K37" i="20763" s="1"/>
  <c r="M37" i="20763" s="1"/>
  <c r="O37" i="20763" s="1"/>
  <c r="G36" i="20763"/>
  <c r="I36" i="20763" s="1"/>
  <c r="K36" i="20763" s="1"/>
  <c r="M36" i="20763" s="1"/>
  <c r="C38" i="20761"/>
  <c r="C39" i="20761" s="1"/>
  <c r="C40" i="20761" s="1"/>
  <c r="C41" i="20761" s="1"/>
  <c r="E41" i="20761" s="1"/>
  <c r="I41" i="20761" s="1"/>
  <c r="K41" i="20761" s="1"/>
  <c r="B54" i="20756"/>
  <c r="B53" i="20756"/>
  <c r="B52" i="20756"/>
  <c r="B51" i="20756"/>
  <c r="A54" i="20756"/>
  <c r="A53" i="20756"/>
  <c r="A52" i="20756"/>
  <c r="A51" i="20756"/>
  <c r="C51" i="20756"/>
  <c r="C36" i="20772"/>
  <c r="E36" i="20772" s="1"/>
  <c r="G36" i="20772" s="1"/>
  <c r="I36" i="20772" s="1"/>
  <c r="K36" i="20772" s="1"/>
  <c r="M36" i="20772" s="1"/>
  <c r="K37" i="20766"/>
  <c r="M37" i="20766" s="1"/>
  <c r="O37" i="20766" s="1"/>
  <c r="Q37" i="20766" s="1"/>
  <c r="E11" i="20763"/>
  <c r="C34" i="20773"/>
  <c r="C35" i="20773" s="1"/>
  <c r="G41" i="20761" l="1"/>
  <c r="A50" i="20775"/>
  <c r="E29" i="20775"/>
  <c r="C12" i="20761"/>
  <c r="D11" i="20761"/>
  <c r="E11" i="20761" s="1"/>
  <c r="D25" i="20756"/>
  <c r="E25" i="20756" s="1"/>
  <c r="O36" i="20763" l="1"/>
  <c r="C38" i="20763"/>
  <c r="E38" i="20763" s="1"/>
  <c r="G38" i="20763" s="1"/>
  <c r="I38" i="20763" s="1"/>
  <c r="K38" i="20763" s="1"/>
  <c r="M38" i="20763" s="1"/>
  <c r="O38" i="20763" s="1"/>
  <c r="C52" i="20756"/>
  <c r="C53" i="20756" s="1"/>
  <c r="C54" i="20756" s="1"/>
  <c r="G50" i="20756"/>
  <c r="I50" i="20756" s="1"/>
  <c r="K50" i="20756" s="1"/>
  <c r="M50" i="20756" s="1"/>
  <c r="O50" i="20756" s="1"/>
  <c r="Q50" i="20756" s="1"/>
  <c r="C39" i="20763" l="1"/>
  <c r="E39" i="20763" s="1"/>
  <c r="G39" i="20763" s="1"/>
  <c r="I39" i="20763" s="1"/>
  <c r="K39" i="20763" s="1"/>
  <c r="M39" i="20763" s="1"/>
  <c r="O39" i="20763" s="1"/>
  <c r="G51" i="20756"/>
  <c r="I51" i="20756" s="1"/>
  <c r="K51" i="20756" s="1"/>
  <c r="M51" i="20756" s="1"/>
  <c r="O51" i="20756" s="1"/>
  <c r="Q51" i="20756" s="1"/>
  <c r="G54" i="20756"/>
  <c r="I54" i="20756" s="1"/>
  <c r="K54" i="20756" s="1"/>
  <c r="M54" i="20756" s="1"/>
  <c r="O54" i="20756" s="1"/>
  <c r="Q54" i="20756" s="1"/>
  <c r="G53" i="20756"/>
  <c r="I53" i="20756" s="1"/>
  <c r="K53" i="20756" s="1"/>
  <c r="M53" i="20756" s="1"/>
  <c r="O53" i="20756" s="1"/>
  <c r="Q53" i="20756" s="1"/>
  <c r="G52" i="20756"/>
  <c r="I52" i="20756" s="1"/>
  <c r="K52" i="20756" s="1"/>
  <c r="M52" i="20756" s="1"/>
  <c r="O52" i="20756" s="1"/>
  <c r="Q52" i="20756" s="1"/>
  <c r="C40" i="20763" l="1"/>
  <c r="E40" i="20763" s="1"/>
  <c r="G40" i="20763" s="1"/>
  <c r="I40" i="20763" s="1"/>
  <c r="K40" i="20763" s="1"/>
  <c r="M40" i="20763" s="1"/>
  <c r="O40" i="20763" s="1"/>
  <c r="E20" i="20773"/>
  <c r="G20" i="20773" s="1"/>
  <c r="I20" i="20773" s="1"/>
  <c r="K20" i="20773" s="1"/>
  <c r="C50" i="20772" l="1"/>
  <c r="E35" i="20772"/>
  <c r="G35" i="20772" s="1"/>
  <c r="I35" i="20772" s="1"/>
  <c r="K35" i="20772" s="1"/>
  <c r="M35" i="20772" s="1"/>
  <c r="E9" i="20772"/>
  <c r="D9" i="20772"/>
  <c r="C10" i="20772"/>
  <c r="C11" i="20772" s="1"/>
  <c r="C12" i="20772" s="1"/>
  <c r="C13" i="20772" s="1"/>
  <c r="D13" i="20772" s="1"/>
  <c r="M19" i="20775"/>
  <c r="O19" i="20775" s="1"/>
  <c r="D19" i="20775"/>
  <c r="E19" i="20775" s="1"/>
  <c r="C20" i="20775"/>
  <c r="K20" i="20775" s="1"/>
  <c r="C40" i="20775"/>
  <c r="C41" i="20775" s="1"/>
  <c r="C42" i="20775" s="1"/>
  <c r="C43" i="20775" s="1"/>
  <c r="D39" i="20775"/>
  <c r="E39" i="20775"/>
  <c r="G39" i="20775" s="1"/>
  <c r="H39" i="20775" s="1"/>
  <c r="I39" i="20775" s="1"/>
  <c r="C30" i="20775"/>
  <c r="E30" i="20775" s="1"/>
  <c r="F30" i="20775" s="1"/>
  <c r="G30" i="20775" s="1"/>
  <c r="H30" i="20775" s="1"/>
  <c r="K30" i="20775" s="1"/>
  <c r="M30" i="20775" s="1"/>
  <c r="F29" i="20775"/>
  <c r="G29" i="20775" s="1"/>
  <c r="H29" i="20775" s="1"/>
  <c r="G9" i="20775"/>
  <c r="C49" i="20766"/>
  <c r="G49" i="20766" s="1"/>
  <c r="I49" i="20766" s="1"/>
  <c r="D40" i="20766"/>
  <c r="D39" i="20766"/>
  <c r="C38" i="20766"/>
  <c r="G38" i="20766" s="1"/>
  <c r="K38" i="20766" s="1"/>
  <c r="M38" i="20766" s="1"/>
  <c r="O38" i="20766" s="1"/>
  <c r="Q38" i="20766" s="1"/>
  <c r="D38" i="20766"/>
  <c r="I11" i="20766"/>
  <c r="C13" i="20766"/>
  <c r="C14" i="20766" s="1"/>
  <c r="D12" i="20766"/>
  <c r="I23" i="20766"/>
  <c r="C41" i="20765"/>
  <c r="C42" i="20765" s="1"/>
  <c r="D26" i="20765"/>
  <c r="E26" i="20765" s="1"/>
  <c r="G26" i="20765" s="1"/>
  <c r="K29" i="20775" l="1"/>
  <c r="M29" i="20775" s="1"/>
  <c r="D20" i="20775"/>
  <c r="E20" i="20775" s="1"/>
  <c r="G20" i="20775" s="1"/>
  <c r="H20" i="20775" s="1"/>
  <c r="M20" i="20775"/>
  <c r="O20" i="20775" s="1"/>
  <c r="C51" i="20772"/>
  <c r="C52" i="20772" s="1"/>
  <c r="I26" i="20765"/>
  <c r="K26" i="20765" s="1"/>
  <c r="M26" i="20765" s="1"/>
  <c r="G10" i="20775"/>
  <c r="U10" i="20775" s="1"/>
  <c r="U9" i="20775"/>
  <c r="E38" i="20766"/>
  <c r="C39" i="20766"/>
  <c r="G39" i="20766" s="1"/>
  <c r="K39" i="20766" s="1"/>
  <c r="M39" i="20766" s="1"/>
  <c r="O39" i="20766" s="1"/>
  <c r="Q39" i="20766" s="1"/>
  <c r="C37" i="20772"/>
  <c r="E37" i="20772" s="1"/>
  <c r="G37" i="20772" s="1"/>
  <c r="I37" i="20772" s="1"/>
  <c r="K37" i="20772" s="1"/>
  <c r="M37" i="20772" s="1"/>
  <c r="G19" i="20775"/>
  <c r="H19" i="20775" s="1"/>
  <c r="F19" i="20775"/>
  <c r="C50" i="20766"/>
  <c r="G50" i="20766" s="1"/>
  <c r="C31" i="20775"/>
  <c r="E31" i="20775" s="1"/>
  <c r="F31" i="20775" s="1"/>
  <c r="G31" i="20775" s="1"/>
  <c r="H31" i="20775" s="1"/>
  <c r="K31" i="20775" s="1"/>
  <c r="M31" i="20775" s="1"/>
  <c r="D14" i="20766"/>
  <c r="E14" i="20766" s="1"/>
  <c r="F14" i="20766" s="1"/>
  <c r="G14" i="20766" s="1"/>
  <c r="I14" i="20766" s="1"/>
  <c r="J14" i="20766" s="1"/>
  <c r="M14" i="20766" s="1"/>
  <c r="C15" i="20766"/>
  <c r="D13" i="20766"/>
  <c r="E13" i="20766" s="1"/>
  <c r="F13" i="20766" s="1"/>
  <c r="H13" i="20766" s="1"/>
  <c r="D11" i="20772"/>
  <c r="D12" i="20772"/>
  <c r="D10" i="20772"/>
  <c r="F39" i="20775"/>
  <c r="C51" i="20766"/>
  <c r="G51" i="20766" s="1"/>
  <c r="C50" i="20763"/>
  <c r="C12" i="20763"/>
  <c r="G11" i="20763"/>
  <c r="I11" i="20763" s="1"/>
  <c r="K11" i="20763" s="1"/>
  <c r="M25" i="20761"/>
  <c r="M26" i="20761" s="1"/>
  <c r="C51" i="20763" l="1"/>
  <c r="E51" i="20763" s="1"/>
  <c r="G51" i="20763" s="1"/>
  <c r="I51" i="20763" s="1"/>
  <c r="E50" i="20763"/>
  <c r="G50" i="20763" s="1"/>
  <c r="I50" i="20763" s="1"/>
  <c r="F20" i="20775"/>
  <c r="D52" i="20772"/>
  <c r="F52" i="20772" s="1"/>
  <c r="E52" i="20772" s="1"/>
  <c r="G52" i="20772" s="1"/>
  <c r="H52" i="20772" s="1"/>
  <c r="I52" i="20772" s="1"/>
  <c r="K52" i="20772" s="1"/>
  <c r="M52" i="20772" s="1"/>
  <c r="C53" i="20772"/>
  <c r="D53" i="20772" s="1"/>
  <c r="F53" i="20772" s="1"/>
  <c r="E53" i="20772" s="1"/>
  <c r="G53" i="20772" s="1"/>
  <c r="H53" i="20772" s="1"/>
  <c r="I53" i="20772" s="1"/>
  <c r="K53" i="20772" s="1"/>
  <c r="M53" i="20772" s="1"/>
  <c r="D51" i="20772"/>
  <c r="F51" i="20772" s="1"/>
  <c r="E51" i="20772" s="1"/>
  <c r="G51" i="20772" s="1"/>
  <c r="H51" i="20772" s="1"/>
  <c r="I51" i="20772" s="1"/>
  <c r="K51" i="20772" s="1"/>
  <c r="M51" i="20772" s="1"/>
  <c r="G11" i="20775"/>
  <c r="U11" i="20775" s="1"/>
  <c r="C38" i="20772"/>
  <c r="C40" i="20766"/>
  <c r="G40" i="20766" s="1"/>
  <c r="K40" i="20766" s="1"/>
  <c r="M40" i="20766" s="1"/>
  <c r="O40" i="20766" s="1"/>
  <c r="Q40" i="20766" s="1"/>
  <c r="E39" i="20766"/>
  <c r="E12" i="20763"/>
  <c r="G12" i="20763" s="1"/>
  <c r="I12" i="20763" s="1"/>
  <c r="N26" i="20761"/>
  <c r="O26" i="20761" s="1"/>
  <c r="Q26" i="20761" s="1"/>
  <c r="M27" i="20761"/>
  <c r="D31" i="20775"/>
  <c r="C32" i="20775"/>
  <c r="E32" i="20775" s="1"/>
  <c r="F32" i="20775" s="1"/>
  <c r="G32" i="20775" s="1"/>
  <c r="H32" i="20775" s="1"/>
  <c r="K32" i="20775" s="1"/>
  <c r="M32" i="20775" s="1"/>
  <c r="D15" i="20766"/>
  <c r="E15" i="20766" s="1"/>
  <c r="F15" i="20766" s="1"/>
  <c r="H15" i="20766" s="1"/>
  <c r="C16" i="20766"/>
  <c r="D16" i="20766" s="1"/>
  <c r="E16" i="20766" s="1"/>
  <c r="F16" i="20766" s="1"/>
  <c r="H14" i="20766"/>
  <c r="G13" i="20766"/>
  <c r="I13" i="20766" s="1"/>
  <c r="J13" i="20766" s="1"/>
  <c r="Q14" i="20766"/>
  <c r="O14" i="20766"/>
  <c r="K14" i="20766"/>
  <c r="C43" i="20765"/>
  <c r="D12" i="20761"/>
  <c r="E12" i="20761" s="1"/>
  <c r="E11" i="20756"/>
  <c r="G11" i="20756" s="1"/>
  <c r="I11" i="20756" s="1"/>
  <c r="C52" i="20763" l="1"/>
  <c r="E52" i="20763" s="1"/>
  <c r="G52" i="20763" s="1"/>
  <c r="I52" i="20763" s="1"/>
  <c r="K11" i="20756"/>
  <c r="M11" i="20756" s="1"/>
  <c r="G12" i="20775"/>
  <c r="U12" i="20775" s="1"/>
  <c r="Q13" i="20766"/>
  <c r="M13" i="20766"/>
  <c r="C39" i="20772"/>
  <c r="E39" i="20772" s="1"/>
  <c r="G39" i="20772" s="1"/>
  <c r="I39" i="20772" s="1"/>
  <c r="K39" i="20772" s="1"/>
  <c r="M39" i="20772" s="1"/>
  <c r="E38" i="20772"/>
  <c r="G38" i="20772" s="1"/>
  <c r="I38" i="20772" s="1"/>
  <c r="K38" i="20772" s="1"/>
  <c r="M38" i="20772" s="1"/>
  <c r="E40" i="20766"/>
  <c r="C52" i="20766"/>
  <c r="G52" i="20766" s="1"/>
  <c r="N27" i="20761"/>
  <c r="O27" i="20761" s="1"/>
  <c r="Q27" i="20761" s="1"/>
  <c r="M28" i="20761"/>
  <c r="N28" i="20761" s="1"/>
  <c r="O28" i="20761" s="1"/>
  <c r="Q28" i="20761" s="1"/>
  <c r="C33" i="20775"/>
  <c r="E33" i="20775" s="1"/>
  <c r="F33" i="20775" s="1"/>
  <c r="G33" i="20775" s="1"/>
  <c r="H33" i="20775" s="1"/>
  <c r="K33" i="20775" s="1"/>
  <c r="M33" i="20775" s="1"/>
  <c r="D32" i="20775"/>
  <c r="G15" i="20766"/>
  <c r="I15" i="20766" s="1"/>
  <c r="J15" i="20766" s="1"/>
  <c r="M15" i="20766" s="1"/>
  <c r="H16" i="20766"/>
  <c r="G16" i="20766"/>
  <c r="I16" i="20766" s="1"/>
  <c r="J16" i="20766" s="1"/>
  <c r="M16" i="20766" s="1"/>
  <c r="K13" i="20766"/>
  <c r="O13" i="20766"/>
  <c r="E42" i="20773"/>
  <c r="I42" i="20773" s="1"/>
  <c r="C21" i="20773"/>
  <c r="B49" i="20775"/>
  <c r="C21" i="20775"/>
  <c r="K21" i="20775" s="1"/>
  <c r="G13" i="20775" l="1"/>
  <c r="U13" i="20775" s="1"/>
  <c r="M21" i="20775"/>
  <c r="O21" i="20775" s="1"/>
  <c r="K42" i="20773"/>
  <c r="C22" i="20775"/>
  <c r="D21" i="20775"/>
  <c r="E21" i="20775" s="1"/>
  <c r="F21" i="20775" s="1"/>
  <c r="C22" i="20773"/>
  <c r="E21" i="20773"/>
  <c r="G21" i="20773" s="1"/>
  <c r="D33" i="20775"/>
  <c r="K15" i="20766"/>
  <c r="Q15" i="20766"/>
  <c r="O15" i="20766"/>
  <c r="Q16" i="20766"/>
  <c r="O16" i="20766"/>
  <c r="K16" i="20766"/>
  <c r="E12" i="20766"/>
  <c r="F12" i="20766" s="1"/>
  <c r="D22" i="20775" l="1"/>
  <c r="E22" i="20775" s="1"/>
  <c r="F22" i="20775" s="1"/>
  <c r="K22" i="20775"/>
  <c r="M22" i="20775" s="1"/>
  <c r="O22" i="20775" s="1"/>
  <c r="I21" i="20773"/>
  <c r="K21" i="20773" s="1"/>
  <c r="M21" i="20773" s="1"/>
  <c r="C23" i="20775"/>
  <c r="K23" i="20775" s="1"/>
  <c r="M23" i="20775" s="1"/>
  <c r="O23" i="20775" s="1"/>
  <c r="G21" i="20775"/>
  <c r="H21" i="20775" s="1"/>
  <c r="C23" i="20773"/>
  <c r="C24" i="20773" s="1"/>
  <c r="D22" i="20773"/>
  <c r="F22" i="20773" s="1"/>
  <c r="E22" i="20773"/>
  <c r="G22" i="20773" s="1"/>
  <c r="I22" i="20773" s="1"/>
  <c r="K22" i="20773" s="1"/>
  <c r="M22" i="20773" s="1"/>
  <c r="H12" i="20766"/>
  <c r="G12" i="20766"/>
  <c r="I12" i="20766" s="1"/>
  <c r="J12" i="20766" s="1"/>
  <c r="M12" i="20766" s="1"/>
  <c r="N24" i="20761"/>
  <c r="O24" i="20761" s="1"/>
  <c r="Q24" i="20761" s="1"/>
  <c r="G22" i="20775" l="1"/>
  <c r="H22" i="20775" s="1"/>
  <c r="D23" i="20775"/>
  <c r="E23" i="20775" s="1"/>
  <c r="F23" i="20775" s="1"/>
  <c r="E24" i="20773"/>
  <c r="G24" i="20773" s="1"/>
  <c r="I24" i="20773" s="1"/>
  <c r="K24" i="20773" s="1"/>
  <c r="M24" i="20773" s="1"/>
  <c r="D24" i="20773"/>
  <c r="F24" i="20773" s="1"/>
  <c r="D23" i="20773"/>
  <c r="F23" i="20773" s="1"/>
  <c r="E23" i="20773"/>
  <c r="G23" i="20773" s="1"/>
  <c r="I23" i="20773" s="1"/>
  <c r="K23" i="20773" s="1"/>
  <c r="M23" i="20773" s="1"/>
  <c r="O12" i="20766"/>
  <c r="Q12" i="20766"/>
  <c r="K12" i="20766"/>
  <c r="C38" i="20756"/>
  <c r="E38" i="20756" s="1"/>
  <c r="I38" i="20756" s="1"/>
  <c r="K38" i="20756" s="1"/>
  <c r="G23" i="20775" l="1"/>
  <c r="H23" i="20775" s="1"/>
  <c r="C39" i="20756"/>
  <c r="G49" i="20763"/>
  <c r="G23" i="20763"/>
  <c r="C24" i="20763"/>
  <c r="C25" i="20763" s="1"/>
  <c r="C13" i="20763"/>
  <c r="C51" i="20761"/>
  <c r="C52" i="20761" s="1"/>
  <c r="C53" i="20761" s="1"/>
  <c r="C54" i="20761" s="1"/>
  <c r="F12" i="20761"/>
  <c r="C13" i="20761"/>
  <c r="C26" i="20756"/>
  <c r="C27" i="20756" s="1"/>
  <c r="C28" i="20756" s="1"/>
  <c r="C29" i="20756" s="1"/>
  <c r="C40" i="20756" l="1"/>
  <c r="E40" i="20756" s="1"/>
  <c r="I40" i="20756" s="1"/>
  <c r="K40" i="20756" s="1"/>
  <c r="E39" i="20756"/>
  <c r="I39" i="20756" s="1"/>
  <c r="K39" i="20756" s="1"/>
  <c r="E13" i="20763"/>
  <c r="G13" i="20763" s="1"/>
  <c r="I13" i="20763" s="1"/>
  <c r="K13" i="20763" s="1"/>
  <c r="C14" i="20761"/>
  <c r="C15" i="20761" s="1"/>
  <c r="D13" i="20761"/>
  <c r="E13" i="20761" s="1"/>
  <c r="F13" i="20761" s="1"/>
  <c r="G13" i="20761" s="1"/>
  <c r="I13" i="20761" s="1"/>
  <c r="G12" i="20761"/>
  <c r="I12" i="20761" s="1"/>
  <c r="M12" i="20761" s="1"/>
  <c r="K12" i="20763"/>
  <c r="C14" i="20763"/>
  <c r="C26" i="20763"/>
  <c r="G25" i="20763"/>
  <c r="I25" i="20763" s="1"/>
  <c r="K25" i="20763" s="1"/>
  <c r="M25" i="20763" s="1"/>
  <c r="G24" i="20763"/>
  <c r="I24" i="20763" s="1"/>
  <c r="K24" i="20763" s="1"/>
  <c r="M24" i="20763" s="1"/>
  <c r="O52" i="20773"/>
  <c r="Q52" i="20773" s="1"/>
  <c r="S52" i="20773" s="1"/>
  <c r="C41" i="20756" l="1"/>
  <c r="E41" i="20756" s="1"/>
  <c r="I41" i="20756" s="1"/>
  <c r="K41" i="20756" s="1"/>
  <c r="G26" i="20763"/>
  <c r="I26" i="20763" s="1"/>
  <c r="K26" i="20763" s="1"/>
  <c r="M26" i="20763" s="1"/>
  <c r="C27" i="20763"/>
  <c r="G27" i="20763" s="1"/>
  <c r="I27" i="20763" s="1"/>
  <c r="K27" i="20763" s="1"/>
  <c r="M27" i="20763" s="1"/>
  <c r="M13" i="20761"/>
  <c r="K13" i="20761"/>
  <c r="O13" i="20761"/>
  <c r="D15" i="20761"/>
  <c r="E15" i="20761" s="1"/>
  <c r="F15" i="20761" s="1"/>
  <c r="G15" i="20761" s="1"/>
  <c r="I15" i="20761" s="1"/>
  <c r="K12" i="20761"/>
  <c r="D14" i="20761"/>
  <c r="E14" i="20761" s="1"/>
  <c r="F14" i="20761" s="1"/>
  <c r="G14" i="20761" s="1"/>
  <c r="I14" i="20761" s="1"/>
  <c r="O12" i="20761"/>
  <c r="G23" i="20772"/>
  <c r="I23" i="20772" s="1"/>
  <c r="K23" i="20772" s="1"/>
  <c r="E14" i="20763"/>
  <c r="I57" i="20765"/>
  <c r="K57" i="20765" s="1"/>
  <c r="I24" i="20766" l="1"/>
  <c r="O14" i="20761"/>
  <c r="M14" i="20761"/>
  <c r="K14" i="20761"/>
  <c r="O15" i="20761"/>
  <c r="K15" i="20761"/>
  <c r="M15" i="20761"/>
  <c r="G14" i="20763"/>
  <c r="I14" i="20763" s="1"/>
  <c r="K14" i="20763" s="1"/>
  <c r="F9" i="20772"/>
  <c r="K9" i="20772" s="1"/>
  <c r="M9" i="20772" s="1"/>
  <c r="O9" i="20772" l="1"/>
  <c r="Q9" i="20772"/>
  <c r="I25" i="20766"/>
  <c r="C54" i="20773"/>
  <c r="E54" i="20773" s="1"/>
  <c r="G54" i="20773" s="1"/>
  <c r="I54" i="20773" s="1"/>
  <c r="M54" i="20773" s="1"/>
  <c r="O54" i="20773" s="1"/>
  <c r="Q54" i="20773" s="1"/>
  <c r="S54" i="20773" s="1"/>
  <c r="C10" i="20775"/>
  <c r="D10" i="20775" s="1"/>
  <c r="E10" i="20775" s="1"/>
  <c r="F10" i="20775" s="1"/>
  <c r="O10" i="20775" s="1"/>
  <c r="Q10" i="20775" s="1"/>
  <c r="S10" i="20775" s="1"/>
  <c r="D9" i="20775"/>
  <c r="E9" i="20775" l="1"/>
  <c r="F9" i="20775" s="1"/>
  <c r="I26" i="20766"/>
  <c r="C55" i="20773"/>
  <c r="E55" i="20773" s="1"/>
  <c r="G55" i="20773" s="1"/>
  <c r="I55" i="20773" s="1"/>
  <c r="M55" i="20773" s="1"/>
  <c r="O55" i="20773" s="1"/>
  <c r="Q55" i="20773" s="1"/>
  <c r="S55" i="20773" s="1"/>
  <c r="C11" i="20775"/>
  <c r="D11" i="20775" s="1"/>
  <c r="E11" i="20775" s="1"/>
  <c r="F11" i="20775" s="1"/>
  <c r="O11" i="20775" s="1"/>
  <c r="Q11" i="20775" s="1"/>
  <c r="S11" i="20775" s="1"/>
  <c r="C43" i="20773"/>
  <c r="E43" i="20773" s="1"/>
  <c r="I43" i="20773" s="1"/>
  <c r="K43" i="20773" s="1"/>
  <c r="M43" i="20773" s="1"/>
  <c r="O43" i="20773" s="1"/>
  <c r="Q43" i="20773" s="1"/>
  <c r="M42" i="20773"/>
  <c r="O42" i="20773" s="1"/>
  <c r="Q42" i="20773" s="1"/>
  <c r="C11" i="20773"/>
  <c r="D11" i="20773" s="1"/>
  <c r="E11" i="20773" s="1"/>
  <c r="G11" i="20773" s="1"/>
  <c r="I11" i="20773" s="1"/>
  <c r="K11" i="20773" s="1"/>
  <c r="A66" i="20772"/>
  <c r="C61" i="20772"/>
  <c r="C62" i="20772" s="1"/>
  <c r="C63" i="20772" s="1"/>
  <c r="E60" i="20772"/>
  <c r="G60" i="20772" s="1"/>
  <c r="H60" i="20772" s="1"/>
  <c r="I60" i="20772" s="1"/>
  <c r="K60" i="20772" s="1"/>
  <c r="M60" i="20772" s="1"/>
  <c r="E10" i="20772"/>
  <c r="B53" i="20775"/>
  <c r="A53" i="20775"/>
  <c r="B52" i="20775"/>
  <c r="A52" i="20775"/>
  <c r="B51" i="20775"/>
  <c r="A51" i="20775"/>
  <c r="B50" i="20775"/>
  <c r="C49" i="20775"/>
  <c r="C50" i="20775" s="1"/>
  <c r="A49" i="20775"/>
  <c r="K39" i="20775"/>
  <c r="D29" i="20775"/>
  <c r="D59" i="20766"/>
  <c r="D58" i="20766"/>
  <c r="D57" i="20766"/>
  <c r="D56" i="20766"/>
  <c r="C47" i="20766"/>
  <c r="G11" i="20766"/>
  <c r="C11" i="20766"/>
  <c r="I10" i="20766"/>
  <c r="G10" i="20766"/>
  <c r="E10" i="20766"/>
  <c r="C10" i="20766"/>
  <c r="C74" i="20765"/>
  <c r="C75" i="20765" s="1"/>
  <c r="D73" i="20765"/>
  <c r="E73" i="20765" s="1"/>
  <c r="G73" i="20765" s="1"/>
  <c r="H73" i="20765" s="1"/>
  <c r="I73" i="20765" s="1"/>
  <c r="K73" i="20765" s="1"/>
  <c r="M73" i="20765" s="1"/>
  <c r="D43" i="20765"/>
  <c r="D52" i="20766" s="1"/>
  <c r="I52" i="20766"/>
  <c r="B52" i="20766"/>
  <c r="D42" i="20765"/>
  <c r="D51" i="20766" s="1"/>
  <c r="B51" i="20766"/>
  <c r="A51" i="20766"/>
  <c r="D41" i="20765"/>
  <c r="D50" i="20766" s="1"/>
  <c r="B50" i="20766"/>
  <c r="A50" i="20766"/>
  <c r="D40" i="20765"/>
  <c r="D49" i="20766" s="1"/>
  <c r="B49" i="20766"/>
  <c r="C27" i="20765"/>
  <c r="D27" i="20765" s="1"/>
  <c r="E27" i="20765" s="1"/>
  <c r="G27" i="20765" s="1"/>
  <c r="I27" i="20765" s="1"/>
  <c r="K27" i="20765" s="1"/>
  <c r="M27" i="20765" s="1"/>
  <c r="C14" i="20765"/>
  <c r="C15" i="20765" s="1"/>
  <c r="D13" i="20765"/>
  <c r="E13" i="20765" s="1"/>
  <c r="F13" i="20765" s="1"/>
  <c r="I49" i="20763"/>
  <c r="I23" i="20763"/>
  <c r="K23" i="20763" s="1"/>
  <c r="M23" i="20763" s="1"/>
  <c r="E54" i="20761"/>
  <c r="F54" i="20761" s="1"/>
  <c r="G54" i="20761" s="1"/>
  <c r="I54" i="20761" s="1"/>
  <c r="K54" i="20761" s="1"/>
  <c r="M54" i="20761" s="1"/>
  <c r="E53" i="20761"/>
  <c r="F53" i="20761" s="1"/>
  <c r="G53" i="20761" s="1"/>
  <c r="I53" i="20761" s="1"/>
  <c r="K53" i="20761" s="1"/>
  <c r="M53" i="20761" s="1"/>
  <c r="E52" i="20761"/>
  <c r="F52" i="20761" s="1"/>
  <c r="G52" i="20761" s="1"/>
  <c r="I52" i="20761" s="1"/>
  <c r="K52" i="20761" s="1"/>
  <c r="M52" i="20761" s="1"/>
  <c r="E51" i="20761"/>
  <c r="F51" i="20761" s="1"/>
  <c r="G51" i="20761" s="1"/>
  <c r="I51" i="20761" s="1"/>
  <c r="K51" i="20761" s="1"/>
  <c r="M51" i="20761" s="1"/>
  <c r="E50" i="20761"/>
  <c r="F50" i="20761" s="1"/>
  <c r="G50" i="20761" s="1"/>
  <c r="I50" i="20761" s="1"/>
  <c r="K50" i="20761" s="1"/>
  <c r="M50" i="20761" s="1"/>
  <c r="B59" i="20766"/>
  <c r="A59" i="20766"/>
  <c r="B58" i="20766"/>
  <c r="A58" i="20766"/>
  <c r="B57" i="20766"/>
  <c r="A57" i="20766"/>
  <c r="D25" i="20761"/>
  <c r="C25" i="20761" s="1"/>
  <c r="C55" i="20756"/>
  <c r="C56" i="20756" s="1"/>
  <c r="I37" i="20756"/>
  <c r="K37" i="20756" s="1"/>
  <c r="D29" i="20756"/>
  <c r="E29" i="20756" s="1"/>
  <c r="G29" i="20756" s="1"/>
  <c r="K29" i="20756" s="1"/>
  <c r="D28" i="20756"/>
  <c r="E28" i="20756" s="1"/>
  <c r="G28" i="20756" s="1"/>
  <c r="K28" i="20756" s="1"/>
  <c r="D27" i="20756"/>
  <c r="E27" i="20756" s="1"/>
  <c r="G27" i="20756" s="1"/>
  <c r="K27" i="20756" s="1"/>
  <c r="D26" i="20756"/>
  <c r="E26" i="20756" s="1"/>
  <c r="G26" i="20756" s="1"/>
  <c r="K26" i="20756" s="1"/>
  <c r="G25" i="20756"/>
  <c r="K25" i="20756" s="1"/>
  <c r="C12" i="20756"/>
  <c r="O11" i="20756"/>
  <c r="Q11" i="20756" s="1"/>
  <c r="C44" i="20773" l="1"/>
  <c r="E44" i="20773" s="1"/>
  <c r="I44" i="20773" s="1"/>
  <c r="K44" i="20773" s="1"/>
  <c r="M44" i="20773" s="1"/>
  <c r="O44" i="20773" s="1"/>
  <c r="Q44" i="20773" s="1"/>
  <c r="O9" i="20775"/>
  <c r="Q9" i="20775" s="1"/>
  <c r="S9" i="20775" s="1"/>
  <c r="I27" i="20766"/>
  <c r="M29" i="20756"/>
  <c r="O29" i="20756"/>
  <c r="M26" i="20756"/>
  <c r="O26" i="20756"/>
  <c r="M27" i="20756"/>
  <c r="O27" i="20756"/>
  <c r="O28" i="20756"/>
  <c r="M28" i="20756"/>
  <c r="K52" i="20766"/>
  <c r="M52" i="20766" s="1"/>
  <c r="E12" i="20756"/>
  <c r="G12" i="20756" s="1"/>
  <c r="I12" i="20756" s="1"/>
  <c r="K12" i="20756" s="1"/>
  <c r="M12" i="20756" s="1"/>
  <c r="O12" i="20756" s="1"/>
  <c r="Q12" i="20756" s="1"/>
  <c r="E37" i="20761"/>
  <c r="D14" i="20765"/>
  <c r="E14" i="20765" s="1"/>
  <c r="F14" i="20765" s="1"/>
  <c r="G14" i="20765" s="1"/>
  <c r="D15" i="20765"/>
  <c r="G13" i="20765"/>
  <c r="H13" i="20765" s="1"/>
  <c r="I13" i="20765" s="1"/>
  <c r="J13" i="20765" s="1"/>
  <c r="K13" i="20765" s="1"/>
  <c r="F11" i="20761"/>
  <c r="E61" i="20772"/>
  <c r="G61" i="20772" s="1"/>
  <c r="H61" i="20772" s="1"/>
  <c r="I61" i="20772" s="1"/>
  <c r="K61" i="20772" s="1"/>
  <c r="M61" i="20772" s="1"/>
  <c r="O61" i="20772" s="1"/>
  <c r="S61" i="20772" s="1"/>
  <c r="C56" i="20773"/>
  <c r="E56" i="20773" s="1"/>
  <c r="G56" i="20773" s="1"/>
  <c r="I56" i="20773" s="1"/>
  <c r="M56" i="20773" s="1"/>
  <c r="O56" i="20773" s="1"/>
  <c r="Q56" i="20773" s="1"/>
  <c r="S56" i="20773" s="1"/>
  <c r="E11" i="20772"/>
  <c r="F11" i="20772" s="1"/>
  <c r="K11" i="20772" s="1"/>
  <c r="M11" i="20772" s="1"/>
  <c r="F10" i="20772"/>
  <c r="K10" i="20772" s="1"/>
  <c r="M10" i="20772" s="1"/>
  <c r="C28" i="20765"/>
  <c r="C13" i="20756"/>
  <c r="D74" i="20765"/>
  <c r="E74" i="20765" s="1"/>
  <c r="G74" i="20765" s="1"/>
  <c r="H74" i="20765" s="1"/>
  <c r="I74" i="20765" s="1"/>
  <c r="K74" i="20765" s="1"/>
  <c r="M74" i="20765" s="1"/>
  <c r="C12" i="20775"/>
  <c r="D12" i="20775" s="1"/>
  <c r="E12" i="20775" s="1"/>
  <c r="F12" i="20775" s="1"/>
  <c r="O12" i="20775" s="1"/>
  <c r="Q12" i="20775" s="1"/>
  <c r="S12" i="20775" s="1"/>
  <c r="Q60" i="20772"/>
  <c r="O60" i="20772"/>
  <c r="S60" i="20772" s="1"/>
  <c r="C76" i="20765"/>
  <c r="D75" i="20765"/>
  <c r="E75" i="20765" s="1"/>
  <c r="G75" i="20765" s="1"/>
  <c r="H75" i="20765" s="1"/>
  <c r="I75" i="20765" s="1"/>
  <c r="K75" i="20765" s="1"/>
  <c r="M75" i="20765" s="1"/>
  <c r="C64" i="20772"/>
  <c r="E63" i="20772"/>
  <c r="E62" i="20772"/>
  <c r="F60" i="20772"/>
  <c r="C12" i="20773"/>
  <c r="D12" i="20773" s="1"/>
  <c r="E12" i="20773" s="1"/>
  <c r="G12" i="20773" s="1"/>
  <c r="I12" i="20773" s="1"/>
  <c r="K12" i="20773" s="1"/>
  <c r="I51" i="20766"/>
  <c r="K51" i="20766" s="1"/>
  <c r="M51" i="20766" s="1"/>
  <c r="I50" i="20766"/>
  <c r="K50" i="20766" s="1"/>
  <c r="M50" i="20766" s="1"/>
  <c r="K49" i="20766"/>
  <c r="M49" i="20766" s="1"/>
  <c r="O54" i="20761"/>
  <c r="Q54" i="20761"/>
  <c r="Q53" i="20761"/>
  <c r="O53" i="20761"/>
  <c r="Q52" i="20761"/>
  <c r="O52" i="20761"/>
  <c r="O51" i="20761"/>
  <c r="Q51" i="20761"/>
  <c r="Q50" i="20761"/>
  <c r="O50" i="20761"/>
  <c r="C57" i="20756"/>
  <c r="E57" i="20756" s="1"/>
  <c r="F57" i="20756" s="1"/>
  <c r="G57" i="20756" s="1"/>
  <c r="I57" i="20756" s="1"/>
  <c r="K57" i="20756" s="1"/>
  <c r="M57" i="20756" s="1"/>
  <c r="E56" i="20756"/>
  <c r="F56" i="20756" s="1"/>
  <c r="G56" i="20756" s="1"/>
  <c r="I56" i="20756" s="1"/>
  <c r="K56" i="20756" s="1"/>
  <c r="M56" i="20756" s="1"/>
  <c r="E55" i="20756"/>
  <c r="F55" i="20756" s="1"/>
  <c r="G55" i="20756" s="1"/>
  <c r="I55" i="20756" s="1"/>
  <c r="K55" i="20756" s="1"/>
  <c r="M55" i="20756" s="1"/>
  <c r="D26" i="20761"/>
  <c r="C26" i="20761" s="1"/>
  <c r="E25" i="20761"/>
  <c r="G24" i="20761"/>
  <c r="C25" i="20772"/>
  <c r="D25" i="20772" s="1"/>
  <c r="E25" i="20772" s="1"/>
  <c r="G25" i="20772" s="1"/>
  <c r="I25" i="20772" s="1"/>
  <c r="K25" i="20772" s="1"/>
  <c r="C51" i="20775"/>
  <c r="D50" i="20775"/>
  <c r="E50" i="20775" s="1"/>
  <c r="F50" i="20775" s="1"/>
  <c r="I50" i="20775" s="1"/>
  <c r="K50" i="20775" s="1"/>
  <c r="D41" i="20775"/>
  <c r="D49" i="20775"/>
  <c r="E49" i="20775" s="1"/>
  <c r="D40" i="20775"/>
  <c r="M39" i="20775"/>
  <c r="D30" i="20775"/>
  <c r="C45" i="20773" l="1"/>
  <c r="M50" i="20775"/>
  <c r="O50" i="20775" s="1"/>
  <c r="O11" i="20772"/>
  <c r="Q11" i="20772"/>
  <c r="O10" i="20772"/>
  <c r="Q10" i="20772"/>
  <c r="G11" i="20761"/>
  <c r="I11" i="20761" s="1"/>
  <c r="G49" i="20772"/>
  <c r="H49" i="20772" s="1"/>
  <c r="I49" i="20772" s="1"/>
  <c r="E41" i="20775"/>
  <c r="M41" i="20775"/>
  <c r="M40" i="20775"/>
  <c r="E40" i="20775"/>
  <c r="G37" i="20761"/>
  <c r="I37" i="20761"/>
  <c r="K37" i="20761" s="1"/>
  <c r="E38" i="20761"/>
  <c r="E13" i="20756"/>
  <c r="G13" i="20756" s="1"/>
  <c r="I13" i="20756" s="1"/>
  <c r="K13" i="20756" s="1"/>
  <c r="M13" i="20756" s="1"/>
  <c r="O13" i="20756" s="1"/>
  <c r="Q13" i="20756" s="1"/>
  <c r="M13" i="20765"/>
  <c r="O13" i="20765" s="1"/>
  <c r="Q13" i="20765" s="1"/>
  <c r="H14" i="20765"/>
  <c r="I14" i="20765" s="1"/>
  <c r="J14" i="20765" s="1"/>
  <c r="K14" i="20765" s="1"/>
  <c r="I24" i="20761"/>
  <c r="K24" i="20761" s="1"/>
  <c r="O25" i="20756"/>
  <c r="M25" i="20756"/>
  <c r="Q39" i="20775"/>
  <c r="O39" i="20775"/>
  <c r="C13" i="20775"/>
  <c r="D13" i="20775" s="1"/>
  <c r="E13" i="20775" s="1"/>
  <c r="F13" i="20775" s="1"/>
  <c r="O13" i="20775" s="1"/>
  <c r="Q13" i="20775" s="1"/>
  <c r="S13" i="20775" s="1"/>
  <c r="D28" i="20765"/>
  <c r="E28" i="20765" s="1"/>
  <c r="G28" i="20765" s="1"/>
  <c r="I28" i="20765" s="1"/>
  <c r="K28" i="20765" s="1"/>
  <c r="M28" i="20765" s="1"/>
  <c r="C29" i="20765"/>
  <c r="D37" i="20766"/>
  <c r="Q61" i="20772"/>
  <c r="C14" i="20756"/>
  <c r="C15" i="20756" s="1"/>
  <c r="E15" i="20756" s="1"/>
  <c r="G15" i="20756" s="1"/>
  <c r="I15" i="20756" s="1"/>
  <c r="K15" i="20756" s="1"/>
  <c r="M15" i="20756" s="1"/>
  <c r="O15" i="20756" s="1"/>
  <c r="Q15" i="20756" s="1"/>
  <c r="E12" i="20772"/>
  <c r="F12" i="20772" s="1"/>
  <c r="K12" i="20772" s="1"/>
  <c r="M12" i="20772" s="1"/>
  <c r="F61" i="20772"/>
  <c r="D50" i="20772"/>
  <c r="F50" i="20772" s="1"/>
  <c r="E50" i="20772" s="1"/>
  <c r="G50" i="20772" s="1"/>
  <c r="H50" i="20772" s="1"/>
  <c r="I50" i="20772" s="1"/>
  <c r="K50" i="20772" s="1"/>
  <c r="M50" i="20772" s="1"/>
  <c r="D20" i="20773"/>
  <c r="F20" i="20773" s="1"/>
  <c r="M20" i="20773" s="1"/>
  <c r="D76" i="20765"/>
  <c r="E76" i="20765" s="1"/>
  <c r="G76" i="20765" s="1"/>
  <c r="H76" i="20765" s="1"/>
  <c r="I76" i="20765" s="1"/>
  <c r="K76" i="20765" s="1"/>
  <c r="M76" i="20765" s="1"/>
  <c r="C77" i="20765"/>
  <c r="G62" i="20772"/>
  <c r="H62" i="20772" s="1"/>
  <c r="I62" i="20772" s="1"/>
  <c r="K62" i="20772" s="1"/>
  <c r="M62" i="20772" s="1"/>
  <c r="F62" i="20772"/>
  <c r="G63" i="20772"/>
  <c r="H63" i="20772" s="1"/>
  <c r="I63" i="20772" s="1"/>
  <c r="K63" i="20772" s="1"/>
  <c r="M63" i="20772" s="1"/>
  <c r="F63" i="20772"/>
  <c r="E64" i="20772"/>
  <c r="C65" i="20772"/>
  <c r="C13" i="20773"/>
  <c r="E15" i="20765"/>
  <c r="F15" i="20765" s="1"/>
  <c r="G15" i="20765" s="1"/>
  <c r="C16" i="20765"/>
  <c r="C17" i="20765" s="1"/>
  <c r="D17" i="20765" s="1"/>
  <c r="E17" i="20765" s="1"/>
  <c r="F17" i="20765" s="1"/>
  <c r="G17" i="20765" s="1"/>
  <c r="H17" i="20765" s="1"/>
  <c r="I17" i="20765" s="1"/>
  <c r="J17" i="20765" s="1"/>
  <c r="K17" i="20765" s="1"/>
  <c r="M17" i="20765" s="1"/>
  <c r="O17" i="20765" s="1"/>
  <c r="Q17" i="20765" s="1"/>
  <c r="G25" i="20761"/>
  <c r="I25" i="20761" s="1"/>
  <c r="E26" i="20761"/>
  <c r="D27" i="20761"/>
  <c r="C27" i="20761" s="1"/>
  <c r="C26" i="20772"/>
  <c r="D26" i="20772" s="1"/>
  <c r="E26" i="20772" s="1"/>
  <c r="G26" i="20772" s="1"/>
  <c r="I26" i="20772" s="1"/>
  <c r="K26" i="20772" s="1"/>
  <c r="G49" i="20775"/>
  <c r="F49" i="20775"/>
  <c r="I49" i="20775" s="1"/>
  <c r="K49" i="20775" s="1"/>
  <c r="M49" i="20775" s="1"/>
  <c r="O49" i="20775" s="1"/>
  <c r="D42" i="20775"/>
  <c r="D43" i="20775"/>
  <c r="C52" i="20775"/>
  <c r="D51" i="20775"/>
  <c r="E51" i="20775" s="1"/>
  <c r="C46" i="20773" l="1"/>
  <c r="E46" i="20773" s="1"/>
  <c r="I46" i="20773" s="1"/>
  <c r="K46" i="20773" s="1"/>
  <c r="M46" i="20773" s="1"/>
  <c r="O46" i="20773" s="1"/>
  <c r="Q46" i="20773" s="1"/>
  <c r="E45" i="20773"/>
  <c r="I45" i="20773" s="1"/>
  <c r="K45" i="20773" s="1"/>
  <c r="M45" i="20773" s="1"/>
  <c r="O45" i="20773" s="1"/>
  <c r="Q45" i="20773" s="1"/>
  <c r="Q50" i="20775"/>
  <c r="S50" i="20775"/>
  <c r="U50" i="20775"/>
  <c r="K49" i="20772"/>
  <c r="M49" i="20772" s="1"/>
  <c r="Q12" i="20772"/>
  <c r="O12" i="20772"/>
  <c r="K11" i="20761"/>
  <c r="M11" i="20761"/>
  <c r="O11" i="20761"/>
  <c r="C27" i="20772"/>
  <c r="D27" i="20772" s="1"/>
  <c r="E27" i="20772" s="1"/>
  <c r="G27" i="20772" s="1"/>
  <c r="I27" i="20772" s="1"/>
  <c r="K27" i="20772" s="1"/>
  <c r="D13" i="20773"/>
  <c r="E13" i="20773" s="1"/>
  <c r="G13" i="20773" s="1"/>
  <c r="I13" i="20773" s="1"/>
  <c r="K13" i="20773" s="1"/>
  <c r="C14" i="20773"/>
  <c r="E43" i="20775"/>
  <c r="M43" i="20775"/>
  <c r="M42" i="20775"/>
  <c r="E42" i="20775"/>
  <c r="G40" i="20775"/>
  <c r="H40" i="20775" s="1"/>
  <c r="I40" i="20775" s="1"/>
  <c r="K40" i="20775" s="1"/>
  <c r="F40" i="20775"/>
  <c r="O40" i="20775"/>
  <c r="Q40" i="20775"/>
  <c r="Q41" i="20775"/>
  <c r="O41" i="20775"/>
  <c r="G41" i="20775"/>
  <c r="H41" i="20775" s="1"/>
  <c r="I41" i="20775" s="1"/>
  <c r="K41" i="20775" s="1"/>
  <c r="F41" i="20775"/>
  <c r="I38" i="20761"/>
  <c r="K38" i="20761" s="1"/>
  <c r="G38" i="20761"/>
  <c r="E39" i="20761"/>
  <c r="I39" i="20761" s="1"/>
  <c r="E14" i="20756"/>
  <c r="G14" i="20756" s="1"/>
  <c r="I14" i="20756" s="1"/>
  <c r="K14" i="20756" s="1"/>
  <c r="M14" i="20756" s="1"/>
  <c r="O14" i="20756" s="1"/>
  <c r="Q14" i="20756" s="1"/>
  <c r="S49" i="20775"/>
  <c r="Q49" i="20775"/>
  <c r="U49" i="20775"/>
  <c r="M14" i="20765"/>
  <c r="O14" i="20765" s="1"/>
  <c r="Q14" i="20765" s="1"/>
  <c r="H15" i="20765"/>
  <c r="I15" i="20765" s="1"/>
  <c r="J15" i="20765" s="1"/>
  <c r="K15" i="20765" s="1"/>
  <c r="E13" i="20772"/>
  <c r="F13" i="20772" s="1"/>
  <c r="K13" i="20772" s="1"/>
  <c r="M13" i="20772" s="1"/>
  <c r="C30" i="20765"/>
  <c r="D30" i="20765" s="1"/>
  <c r="E30" i="20765" s="1"/>
  <c r="G30" i="20765" s="1"/>
  <c r="I30" i="20765" s="1"/>
  <c r="K30" i="20765" s="1"/>
  <c r="M30" i="20765" s="1"/>
  <c r="D29" i="20765"/>
  <c r="E29" i="20765" s="1"/>
  <c r="G29" i="20765" s="1"/>
  <c r="I29" i="20765" s="1"/>
  <c r="K29" i="20765" s="1"/>
  <c r="M29" i="20765" s="1"/>
  <c r="D21" i="20773"/>
  <c r="F21" i="20773" s="1"/>
  <c r="E40" i="20761"/>
  <c r="I40" i="20761" s="1"/>
  <c r="Q63" i="20772"/>
  <c r="O63" i="20772"/>
  <c r="S63" i="20772" s="1"/>
  <c r="E65" i="20772"/>
  <c r="C66" i="20772"/>
  <c r="E66" i="20772" s="1"/>
  <c r="Q62" i="20772"/>
  <c r="O62" i="20772"/>
  <c r="S62" i="20772" s="1"/>
  <c r="G64" i="20772"/>
  <c r="H64" i="20772" s="1"/>
  <c r="I64" i="20772" s="1"/>
  <c r="K64" i="20772" s="1"/>
  <c r="M64" i="20772" s="1"/>
  <c r="F64" i="20772"/>
  <c r="C78" i="20765"/>
  <c r="D78" i="20765" s="1"/>
  <c r="E78" i="20765" s="1"/>
  <c r="G78" i="20765" s="1"/>
  <c r="H78" i="20765" s="1"/>
  <c r="I78" i="20765" s="1"/>
  <c r="K78" i="20765" s="1"/>
  <c r="M78" i="20765" s="1"/>
  <c r="D77" i="20765"/>
  <c r="E77" i="20765" s="1"/>
  <c r="G77" i="20765" s="1"/>
  <c r="H77" i="20765" s="1"/>
  <c r="I77" i="20765" s="1"/>
  <c r="K77" i="20765" s="1"/>
  <c r="M77" i="20765" s="1"/>
  <c r="D14" i="20773"/>
  <c r="E14" i="20773" s="1"/>
  <c r="G14" i="20773" s="1"/>
  <c r="I14" i="20773" s="1"/>
  <c r="K14" i="20773" s="1"/>
  <c r="D16" i="20765"/>
  <c r="E16" i="20765" s="1"/>
  <c r="F16" i="20765" s="1"/>
  <c r="G16" i="20765" s="1"/>
  <c r="K25" i="20761"/>
  <c r="G26" i="20761"/>
  <c r="I26" i="20761" s="1"/>
  <c r="E27" i="20761"/>
  <c r="D28" i="20761"/>
  <c r="C57" i="20766"/>
  <c r="C56" i="20766"/>
  <c r="G51" i="20775"/>
  <c r="F51" i="20775"/>
  <c r="I51" i="20775" s="1"/>
  <c r="K51" i="20775" s="1"/>
  <c r="M51" i="20775" s="1"/>
  <c r="O51" i="20775" s="1"/>
  <c r="C53" i="20775"/>
  <c r="D53" i="20775" s="1"/>
  <c r="E53" i="20775" s="1"/>
  <c r="D52" i="20775"/>
  <c r="E52" i="20775" s="1"/>
  <c r="G57" i="20766" l="1"/>
  <c r="I57" i="20766" s="1"/>
  <c r="K57" i="20766" s="1"/>
  <c r="M57" i="20766" s="1"/>
  <c r="O13" i="20772"/>
  <c r="Q13" i="20772"/>
  <c r="G42" i="20775"/>
  <c r="H42" i="20775" s="1"/>
  <c r="I42" i="20775" s="1"/>
  <c r="K42" i="20775" s="1"/>
  <c r="F42" i="20775"/>
  <c r="Q43" i="20775"/>
  <c r="O43" i="20775"/>
  <c r="O42" i="20775"/>
  <c r="Q42" i="20775"/>
  <c r="G43" i="20775"/>
  <c r="H43" i="20775" s="1"/>
  <c r="I43" i="20775" s="1"/>
  <c r="K43" i="20775" s="1"/>
  <c r="F43" i="20775"/>
  <c r="G40" i="20761"/>
  <c r="K40" i="20761"/>
  <c r="G39" i="20761"/>
  <c r="K39" i="20761"/>
  <c r="S51" i="20775"/>
  <c r="Q51" i="20775"/>
  <c r="U51" i="20775"/>
  <c r="M15" i="20765"/>
  <c r="O15" i="20765" s="1"/>
  <c r="Q15" i="20765" s="1"/>
  <c r="H16" i="20765"/>
  <c r="I16" i="20765" s="1"/>
  <c r="J16" i="20765" s="1"/>
  <c r="K16" i="20765" s="1"/>
  <c r="E28" i="20761"/>
  <c r="G28" i="20761" s="1"/>
  <c r="C28" i="20761"/>
  <c r="G56" i="20766"/>
  <c r="I56" i="20766" s="1"/>
  <c r="K56" i="20766" s="1"/>
  <c r="M56" i="20766" s="1"/>
  <c r="F66" i="20772"/>
  <c r="G66" i="20772"/>
  <c r="H66" i="20772" s="1"/>
  <c r="I66" i="20772" s="1"/>
  <c r="K66" i="20772" s="1"/>
  <c r="M66" i="20772" s="1"/>
  <c r="F65" i="20772"/>
  <c r="G65" i="20772"/>
  <c r="H65" i="20772" s="1"/>
  <c r="I65" i="20772" s="1"/>
  <c r="K65" i="20772" s="1"/>
  <c r="M65" i="20772" s="1"/>
  <c r="Q64" i="20772"/>
  <c r="O64" i="20772"/>
  <c r="S64" i="20772" s="1"/>
  <c r="C58" i="20766"/>
  <c r="G58" i="20766" s="1"/>
  <c r="K26" i="20761"/>
  <c r="G27" i="20761"/>
  <c r="I27" i="20761" s="1"/>
  <c r="G52" i="20775"/>
  <c r="F52" i="20775"/>
  <c r="I52" i="20775" s="1"/>
  <c r="K52" i="20775" s="1"/>
  <c r="M52" i="20775" s="1"/>
  <c r="O52" i="20775" s="1"/>
  <c r="Q52" i="20775" s="1"/>
  <c r="G53" i="20775"/>
  <c r="F53" i="20775"/>
  <c r="I53" i="20775" s="1"/>
  <c r="K53" i="20775" s="1"/>
  <c r="M53" i="20775" s="1"/>
  <c r="O53" i="20775" s="1"/>
  <c r="Q53" i="20775" s="1"/>
  <c r="I58" i="20766" l="1"/>
  <c r="K58" i="20766" s="1"/>
  <c r="M58" i="20766" s="1"/>
  <c r="S53" i="20775"/>
  <c r="U53" i="20775"/>
  <c r="S52" i="20775"/>
  <c r="U52" i="20775"/>
  <c r="M16" i="20765"/>
  <c r="O16" i="20765" s="1"/>
  <c r="Q16" i="20765" s="1"/>
  <c r="I28" i="20761"/>
  <c r="K28" i="20761"/>
  <c r="O65" i="20772"/>
  <c r="S65" i="20772" s="1"/>
  <c r="Q65" i="20772"/>
  <c r="O66" i="20772"/>
  <c r="S66" i="20772" s="1"/>
  <c r="U66" i="20772"/>
  <c r="Q66" i="20772"/>
  <c r="K27" i="20761"/>
  <c r="C59" i="20766"/>
  <c r="G59" i="20766" l="1"/>
  <c r="I59" i="20766" s="1"/>
  <c r="K59" i="20766" s="1"/>
  <c r="M59" i="20766" s="1"/>
  <c r="Q33" i="20773"/>
  <c r="D34" i="20773"/>
  <c r="K34" i="20773" l="1"/>
  <c r="M34" i="20773" s="1"/>
  <c r="O34" i="20773" s="1"/>
  <c r="Q34" i="20773" s="1"/>
  <c r="C36" i="20773"/>
  <c r="D35" i="20773"/>
  <c r="K35" i="20773" s="1"/>
  <c r="M35" i="20773" s="1"/>
  <c r="N25" i="20761"/>
  <c r="O25" i="20761" s="1"/>
  <c r="Q25" i="20761" s="1"/>
  <c r="O35" i="20773" l="1"/>
  <c r="Q35" i="20773" s="1"/>
  <c r="D36" i="20773"/>
  <c r="K36" i="20773" s="1"/>
  <c r="M36" i="20773" s="1"/>
  <c r="O36" i="20773" s="1"/>
  <c r="Q36" i="20773" s="1"/>
  <c r="C37" i="20773"/>
  <c r="D37" i="20773" s="1"/>
  <c r="K37" i="20773" s="1"/>
  <c r="M37" i="20773" s="1"/>
  <c r="O37" i="20773" s="1"/>
  <c r="Q37" i="20773" s="1"/>
</calcChain>
</file>

<file path=xl/sharedStrings.xml><?xml version="1.0" encoding="utf-8"?>
<sst xmlns="http://schemas.openxmlformats.org/spreadsheetml/2006/main" count="1243" uniqueCount="664">
  <si>
    <t>VESSEL</t>
  </si>
  <si>
    <t>VOY,</t>
  </si>
  <si>
    <t>* All Sailings subject to change with or without any notice</t>
    <phoneticPr fontId="22"/>
  </si>
  <si>
    <t>横浜</t>
    <rPh sb="0" eb="2">
      <t>ヨコハマ</t>
    </rPh>
    <phoneticPr fontId="22"/>
  </si>
  <si>
    <t>名古屋</t>
    <rPh sb="0" eb="3">
      <t>ナゴヤ</t>
    </rPh>
    <phoneticPr fontId="22"/>
  </si>
  <si>
    <t>神戸</t>
    <rPh sb="0" eb="2">
      <t>コウベ</t>
    </rPh>
    <phoneticPr fontId="22"/>
  </si>
  <si>
    <t>THU</t>
  </si>
  <si>
    <r>
      <t>VOY.</t>
    </r>
    <r>
      <rPr>
        <sz val="12"/>
        <rFont val="ＭＳ Ｐゴシック"/>
        <family val="3"/>
        <charset val="128"/>
      </rPr>
      <t>　</t>
    </r>
  </si>
  <si>
    <t>VOY.</t>
  </si>
  <si>
    <t>WED</t>
  </si>
  <si>
    <t>SAT</t>
    <phoneticPr fontId="22"/>
  </si>
  <si>
    <t>名古屋</t>
    <rPh sb="0" eb="3">
      <t>ナゴヤ</t>
    </rPh>
    <phoneticPr fontId="22"/>
  </si>
  <si>
    <t>横浜</t>
    <rPh sb="0" eb="2">
      <t>ヨコハマ</t>
    </rPh>
    <phoneticPr fontId="22"/>
  </si>
  <si>
    <t xml:space="preserve">VESSEL                        </t>
  </si>
  <si>
    <r>
      <t>※</t>
    </r>
    <r>
      <rPr>
        <b/>
        <sz val="12"/>
        <rFont val="Times New Roman"/>
        <family val="1"/>
      </rPr>
      <t>CY</t>
    </r>
    <r>
      <rPr>
        <b/>
        <sz val="12"/>
        <rFont val="ＭＳ Ｐゴシック"/>
        <family val="3"/>
        <charset val="128"/>
      </rPr>
      <t>及び</t>
    </r>
    <r>
      <rPr>
        <b/>
        <sz val="12"/>
        <rFont val="Times New Roman"/>
        <family val="1"/>
      </rPr>
      <t>CFS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CUT</t>
    </r>
    <r>
      <rPr>
        <b/>
        <sz val="12"/>
        <rFont val="ＭＳ Ｐゴシック"/>
        <family val="3"/>
        <charset val="128"/>
      </rPr>
      <t>日は、土日祝日を除いた曜日となりますので、予めご了承願います。</t>
    </r>
    <rPh sb="3" eb="4">
      <t>オヨ</t>
    </rPh>
    <rPh sb="12" eb="13">
      <t>ヒ</t>
    </rPh>
    <rPh sb="15" eb="17">
      <t>ドニチ</t>
    </rPh>
    <rPh sb="17" eb="19">
      <t>シュクジツ</t>
    </rPh>
    <rPh sb="20" eb="21">
      <t>ノゾ</t>
    </rPh>
    <rPh sb="23" eb="25">
      <t>ヨウビ</t>
    </rPh>
    <rPh sb="33" eb="34">
      <t>アラカジ</t>
    </rPh>
    <rPh sb="36" eb="38">
      <t>リョウショウ</t>
    </rPh>
    <rPh sb="38" eb="39">
      <t>ネガ</t>
    </rPh>
    <phoneticPr fontId="22"/>
  </si>
  <si>
    <t xml:space="preserve">U.S.E.C  A/W </t>
  </si>
  <si>
    <t>SAVANNAH</t>
    <phoneticPr fontId="22"/>
  </si>
  <si>
    <r>
      <t>※</t>
    </r>
    <r>
      <rPr>
        <b/>
        <sz val="12"/>
        <rFont val="Times New Roman"/>
        <family val="1"/>
      </rPr>
      <t>CY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CUT</t>
    </r>
    <r>
      <rPr>
        <b/>
        <sz val="12"/>
        <rFont val="ＭＳ Ｐゴシック"/>
        <family val="3"/>
        <charset val="128"/>
      </rPr>
      <t>日は、土日祝日を除いた曜日となりますので、予めご了承願います。</t>
    </r>
  </si>
  <si>
    <r>
      <t>※上記以外の仕向け地</t>
    </r>
    <r>
      <rPr>
        <b/>
        <sz val="12"/>
        <rFont val="Times New Roman"/>
        <family val="1"/>
      </rPr>
      <t xml:space="preserve">, </t>
    </r>
    <r>
      <rPr>
        <b/>
        <sz val="12"/>
        <rFont val="ＭＳ Ｐゴシック"/>
        <family val="3"/>
        <charset val="128"/>
      </rPr>
      <t>全米国内の内陸輸送もお受けいたしておりますので、弊社営業各担当者までお問い合わせ下さい。</t>
    </r>
  </si>
  <si>
    <t>- 5 -</t>
    <phoneticPr fontId="22"/>
  </si>
  <si>
    <t>* All Sailings subject to change with or without any notice</t>
    <phoneticPr fontId="22"/>
  </si>
  <si>
    <r>
      <t>VOY,</t>
    </r>
    <r>
      <rPr>
        <sz val="12"/>
        <rFont val="ＭＳ Ｐゴシック"/>
        <family val="3"/>
        <charset val="128"/>
      </rPr>
      <t>　</t>
    </r>
  </si>
  <si>
    <t>MON</t>
  </si>
  <si>
    <t>神戸</t>
    <rPh sb="0" eb="2">
      <t>コウベ</t>
    </rPh>
    <phoneticPr fontId="22"/>
  </si>
  <si>
    <t>THU</t>
    <phoneticPr fontId="22"/>
  </si>
  <si>
    <t>HALIFAX</t>
    <phoneticPr fontId="22"/>
  </si>
  <si>
    <t xml:space="preserve">NORTH EUROPE </t>
  </si>
  <si>
    <t>ROTTERDAM</t>
  </si>
  <si>
    <t>HAMBURG</t>
  </si>
  <si>
    <t>MSC</t>
  </si>
  <si>
    <t>ANTWERP</t>
    <phoneticPr fontId="22"/>
  </si>
  <si>
    <t>※上記以外の仕向け地についてもお受けいたしておりますので、弊社営業各担当者までお問い合わせ下さい。</t>
    <rPh sb="1" eb="3">
      <t>ジョウキ</t>
    </rPh>
    <rPh sb="3" eb="5">
      <t>イガイ</t>
    </rPh>
    <rPh sb="6" eb="8">
      <t>シム</t>
    </rPh>
    <rPh sb="9" eb="10">
      <t>チ</t>
    </rPh>
    <rPh sb="16" eb="17">
      <t>ウ</t>
    </rPh>
    <rPh sb="29" eb="31">
      <t>ヘイシャ</t>
    </rPh>
    <rPh sb="31" eb="33">
      <t>エイギョウ</t>
    </rPh>
    <rPh sb="33" eb="34">
      <t>カク</t>
    </rPh>
    <rPh sb="34" eb="37">
      <t>タントウシャ</t>
    </rPh>
    <rPh sb="40" eb="41">
      <t>ト</t>
    </rPh>
    <rPh sb="42" eb="43">
      <t>ア</t>
    </rPh>
    <rPh sb="45" eb="46">
      <t>クダ</t>
    </rPh>
    <phoneticPr fontId="22"/>
  </si>
  <si>
    <t>HAMBURG</t>
    <phoneticPr fontId="22"/>
  </si>
  <si>
    <t>MEDITERRANEAN</t>
    <phoneticPr fontId="22"/>
  </si>
  <si>
    <t xml:space="preserve">ALlFORT CO.,INC. </t>
    <phoneticPr fontId="19" type="noConversion"/>
  </si>
  <si>
    <t>アルフォート株式会社</t>
    <rPh sb="6" eb="8">
      <t>カブシキ</t>
    </rPh>
    <rPh sb="8" eb="10">
      <t>カイシャ</t>
    </rPh>
    <phoneticPr fontId="22"/>
  </si>
  <si>
    <t xml:space="preserve">http:// www.allfort.com </t>
    <phoneticPr fontId="22"/>
  </si>
  <si>
    <t>Sailing Schedule</t>
    <phoneticPr fontId="22"/>
  </si>
  <si>
    <t>.</t>
    <phoneticPr fontId="22"/>
  </si>
  <si>
    <t>*</t>
    <phoneticPr fontId="22"/>
  </si>
  <si>
    <t>日本発着コンテナ輸送は勿論、3国間輸送も世界中対応しております。</t>
    <rPh sb="0" eb="2">
      <t>ニホン</t>
    </rPh>
    <rPh sb="2" eb="4">
      <t>ハッチャク</t>
    </rPh>
    <rPh sb="8" eb="10">
      <t>ユソウ</t>
    </rPh>
    <rPh sb="11" eb="13">
      <t>モチロン</t>
    </rPh>
    <rPh sb="15" eb="16">
      <t>ゴク</t>
    </rPh>
    <rPh sb="16" eb="17">
      <t>カン</t>
    </rPh>
    <rPh sb="17" eb="19">
      <t>ユソウ</t>
    </rPh>
    <rPh sb="20" eb="22">
      <t>セカイ</t>
    </rPh>
    <rPh sb="22" eb="23">
      <t>ジュウ</t>
    </rPh>
    <rPh sb="23" eb="25">
      <t>タイオウ</t>
    </rPh>
    <phoneticPr fontId="22"/>
  </si>
  <si>
    <t>また、弊社は『WORLDWIDE PROJECT CARGO』、 『PROJECT PROFESSIONAL GROUP』 の</t>
    <phoneticPr fontId="22"/>
  </si>
  <si>
    <t>日本総代理店であり、重量物・特殊貨物などのプラント輸送も世界中対応可能です。</t>
    <rPh sb="0" eb="2">
      <t>ニホン</t>
    </rPh>
    <rPh sb="2" eb="3">
      <t>ソウ</t>
    </rPh>
    <rPh sb="3" eb="6">
      <t>ダイリテン</t>
    </rPh>
    <rPh sb="10" eb="12">
      <t>ジュウリョウ</t>
    </rPh>
    <rPh sb="12" eb="13">
      <t>ブツ</t>
    </rPh>
    <rPh sb="14" eb="16">
      <t>トクシュ</t>
    </rPh>
    <rPh sb="16" eb="18">
      <t>カモツ</t>
    </rPh>
    <rPh sb="25" eb="27">
      <t>ユソウ</t>
    </rPh>
    <rPh sb="28" eb="30">
      <t>セカイ</t>
    </rPh>
    <rPh sb="30" eb="31">
      <t>ジュウ</t>
    </rPh>
    <rPh sb="31" eb="33">
      <t>タイオウ</t>
    </rPh>
    <rPh sb="33" eb="35">
      <t>カノウ</t>
    </rPh>
    <phoneticPr fontId="22"/>
  </si>
  <si>
    <t>仕向地・貨物サイズ問わずお問い合わせ下さい。</t>
    <rPh sb="0" eb="2">
      <t>シム</t>
    </rPh>
    <rPh sb="2" eb="3">
      <t>チ</t>
    </rPh>
    <rPh sb="4" eb="6">
      <t>カモツ</t>
    </rPh>
    <rPh sb="9" eb="10">
      <t>ト</t>
    </rPh>
    <rPh sb="13" eb="14">
      <t>ト</t>
    </rPh>
    <rPh sb="15" eb="16">
      <t>ア</t>
    </rPh>
    <rPh sb="18" eb="19">
      <t>クダ</t>
    </rPh>
    <phoneticPr fontId="22"/>
  </si>
  <si>
    <t>何なりとお申し付け頂けます様お願い申し上げます。</t>
    <rPh sb="0" eb="1">
      <t>ナン</t>
    </rPh>
    <rPh sb="5" eb="6">
      <t>モウ</t>
    </rPh>
    <rPh sb="7" eb="8">
      <t>ツ</t>
    </rPh>
    <rPh sb="9" eb="10">
      <t>イタダ</t>
    </rPh>
    <rPh sb="13" eb="14">
      <t>ヨウ</t>
    </rPh>
    <rPh sb="15" eb="16">
      <t>ネガ</t>
    </rPh>
    <rPh sb="17" eb="18">
      <t>モウ</t>
    </rPh>
    <rPh sb="19" eb="20">
      <t>ア</t>
    </rPh>
    <phoneticPr fontId="22"/>
  </si>
  <si>
    <t>スケジュールに掲載がない仕向け地のサービスもございます。</t>
    <rPh sb="7" eb="9">
      <t>ケイサイ</t>
    </rPh>
    <rPh sb="12" eb="14">
      <t>シム</t>
    </rPh>
    <rPh sb="15" eb="16">
      <t>チ</t>
    </rPh>
    <phoneticPr fontId="22"/>
  </si>
  <si>
    <t>Page, 2</t>
    <phoneticPr fontId="22"/>
  </si>
  <si>
    <t>Page, 3</t>
    <phoneticPr fontId="22"/>
  </si>
  <si>
    <t>Page, 4</t>
    <phoneticPr fontId="22"/>
  </si>
  <si>
    <t>Page, 5</t>
    <phoneticPr fontId="22"/>
  </si>
  <si>
    <t>Page, 6</t>
    <phoneticPr fontId="22"/>
  </si>
  <si>
    <t>Page, 7</t>
    <phoneticPr fontId="22"/>
  </si>
  <si>
    <t>Page, 8</t>
    <phoneticPr fontId="22"/>
  </si>
  <si>
    <t>Page, 9</t>
    <phoneticPr fontId="22"/>
  </si>
  <si>
    <t>Page, 10</t>
    <phoneticPr fontId="22"/>
  </si>
  <si>
    <r>
      <t>※</t>
    </r>
    <r>
      <rPr>
        <b/>
        <sz val="12"/>
        <rFont val="Times New Roman"/>
        <family val="1"/>
      </rPr>
      <t>CY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CUT</t>
    </r>
    <r>
      <rPr>
        <b/>
        <sz val="12"/>
        <rFont val="ＭＳ Ｐゴシック"/>
        <family val="3"/>
        <charset val="128"/>
      </rPr>
      <t>日は、土日祝日を除いた曜日となりますので、予めご了承願います。</t>
    </r>
    <rPh sb="7" eb="8">
      <t>ヒ</t>
    </rPh>
    <rPh sb="10" eb="12">
      <t>ドニチ</t>
    </rPh>
    <rPh sb="12" eb="14">
      <t>シュクジツ</t>
    </rPh>
    <rPh sb="15" eb="16">
      <t>ノゾ</t>
    </rPh>
    <rPh sb="18" eb="20">
      <t>ヨウビ</t>
    </rPh>
    <rPh sb="28" eb="29">
      <t>アラカジ</t>
    </rPh>
    <rPh sb="31" eb="33">
      <t>リョウショウ</t>
    </rPh>
    <rPh sb="33" eb="34">
      <t>ネガ</t>
    </rPh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</si>
  <si>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USA PSW</t>
    </r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</si>
  <si>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USA PNW</t>
    </r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</si>
  <si>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USA A/W</t>
    </r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</si>
  <si>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NORTH EUROPE</t>
    </r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</si>
  <si>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MEDITERRANEAN EUROPE</t>
    </r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</si>
  <si>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ＭＳ 明朝"/>
        <family val="1"/>
        <charset val="128"/>
      </rPr>
      <t>在来船</t>
    </r>
    <r>
      <rPr>
        <sz val="14"/>
        <rFont val="Times New Roman"/>
        <family val="1"/>
      </rPr>
      <t>/RORO</t>
    </r>
    <r>
      <rPr>
        <sz val="14"/>
        <rFont val="ＭＳ 明朝"/>
        <family val="1"/>
        <charset val="128"/>
      </rPr>
      <t>船</t>
    </r>
    <rPh sb="1" eb="3">
      <t>ザイライ</t>
    </rPh>
    <rPh sb="3" eb="4">
      <t>セン</t>
    </rPh>
    <rPh sb="9" eb="10">
      <t>セン</t>
    </rPh>
    <phoneticPr fontId="22"/>
  </si>
  <si>
    <t>- 3 -</t>
    <phoneticPr fontId="22"/>
  </si>
  <si>
    <t>- 4 -</t>
    <phoneticPr fontId="22"/>
  </si>
  <si>
    <t>SOUTH EAST ASIA</t>
    <phoneticPr fontId="22"/>
  </si>
  <si>
    <r>
      <rPr>
        <b/>
        <sz val="12"/>
        <rFont val="ＭＳ Ｐ明朝"/>
        <family val="1"/>
        <charset val="128"/>
      </rPr>
      <t>※</t>
    </r>
    <r>
      <rPr>
        <b/>
        <sz val="12"/>
        <rFont val="Times New Roman"/>
        <family val="1"/>
      </rPr>
      <t>CY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CUT</t>
    </r>
    <r>
      <rPr>
        <b/>
        <sz val="12"/>
        <rFont val="ＭＳ Ｐ明朝"/>
        <family val="1"/>
        <charset val="128"/>
      </rPr>
      <t>日は、土日祝日を除いた曜日となりますので、予めご了承願います。</t>
    </r>
  </si>
  <si>
    <r>
      <rPr>
        <b/>
        <sz val="12"/>
        <rFont val="ＭＳ Ｐ明朝"/>
        <family val="1"/>
        <charset val="128"/>
      </rPr>
      <t>※上記以外の仕向け地</t>
    </r>
    <r>
      <rPr>
        <b/>
        <sz val="12"/>
        <rFont val="Times New Roman"/>
        <family val="1"/>
      </rPr>
      <t xml:space="preserve">, </t>
    </r>
    <r>
      <rPr>
        <b/>
        <sz val="12"/>
        <rFont val="ＭＳ Ｐ明朝"/>
        <family val="1"/>
        <charset val="128"/>
      </rPr>
      <t>全米国内の内陸輸送もお受けいたしておりますので、弊社営業各担当者までお問い合わせ下さい。</t>
    </r>
  </si>
  <si>
    <t>TUE/WED</t>
  </si>
  <si>
    <t>FRI</t>
    <phoneticPr fontId="22"/>
  </si>
  <si>
    <t>GENOA</t>
    <phoneticPr fontId="22"/>
  </si>
  <si>
    <t>FOS</t>
    <phoneticPr fontId="22"/>
  </si>
  <si>
    <t>BARCELONA</t>
    <phoneticPr fontId="22"/>
  </si>
  <si>
    <t>VALENCIA</t>
    <phoneticPr fontId="22"/>
  </si>
  <si>
    <t>TUE</t>
    <phoneticPr fontId="22"/>
  </si>
  <si>
    <t>MON</t>
    <phoneticPr fontId="22"/>
  </si>
  <si>
    <t>- 6 -</t>
    <phoneticPr fontId="22"/>
  </si>
  <si>
    <t>VESSEL</t>
    <phoneticPr fontId="22"/>
  </si>
  <si>
    <t>- 7 -</t>
    <phoneticPr fontId="22"/>
  </si>
  <si>
    <t>WED</t>
    <phoneticPr fontId="22"/>
  </si>
  <si>
    <t>在来船 / RORO船</t>
    <rPh sb="0" eb="2">
      <t>ザイライ</t>
    </rPh>
    <rPh sb="2" eb="3">
      <t>フネ</t>
    </rPh>
    <rPh sb="10" eb="11">
      <t>フネ</t>
    </rPh>
    <phoneticPr fontId="22"/>
  </si>
  <si>
    <t>VOY,</t>
    <phoneticPr fontId="22"/>
  </si>
  <si>
    <t>MSC</t>
    <phoneticPr fontId="22"/>
  </si>
  <si>
    <t>SINGAPORE</t>
    <phoneticPr fontId="22"/>
  </si>
  <si>
    <t>BANDAR ABBAS</t>
    <phoneticPr fontId="22"/>
  </si>
  <si>
    <t>JEBEL ALI</t>
    <phoneticPr fontId="22"/>
  </si>
  <si>
    <t>DAMMAM</t>
    <phoneticPr fontId="22"/>
  </si>
  <si>
    <t>ABU DAHBI</t>
    <phoneticPr fontId="22"/>
  </si>
  <si>
    <t>JUBAIL</t>
    <phoneticPr fontId="22"/>
  </si>
  <si>
    <t>VOY,</t>
    <phoneticPr fontId="22"/>
  </si>
  <si>
    <t>- 8 -</t>
    <phoneticPr fontId="22"/>
  </si>
  <si>
    <t>* All Sailings subject to change with or without any notice</t>
    <phoneticPr fontId="22"/>
  </si>
  <si>
    <r>
      <t>VOY,</t>
    </r>
    <r>
      <rPr>
        <sz val="12"/>
        <rFont val="ＭＳ Ｐゴシック"/>
        <family val="3"/>
        <charset val="128"/>
      </rPr>
      <t>　</t>
    </r>
    <phoneticPr fontId="22"/>
  </si>
  <si>
    <t>- 9 -</t>
    <phoneticPr fontId="22"/>
  </si>
  <si>
    <t>OCEANIA</t>
    <phoneticPr fontId="22"/>
  </si>
  <si>
    <t>SUN</t>
    <phoneticPr fontId="22"/>
  </si>
  <si>
    <t>SOUTH AMERICA</t>
    <phoneticPr fontId="22"/>
  </si>
  <si>
    <t>VESSEL</t>
    <phoneticPr fontId="22"/>
  </si>
  <si>
    <t>VOY</t>
    <phoneticPr fontId="22"/>
  </si>
  <si>
    <t>(CHICAGO)</t>
    <phoneticPr fontId="22"/>
  </si>
  <si>
    <t>(TORONTO)</t>
    <phoneticPr fontId="22"/>
  </si>
  <si>
    <t>(MONTREAL)</t>
    <phoneticPr fontId="22"/>
  </si>
  <si>
    <r>
      <t>※</t>
    </r>
    <r>
      <rPr>
        <b/>
        <sz val="12"/>
        <rFont val="Times New Roman"/>
        <family val="1"/>
      </rPr>
      <t>CY</t>
    </r>
    <r>
      <rPr>
        <b/>
        <sz val="12"/>
        <rFont val="ＭＳ Ｐゴシック"/>
        <family val="3"/>
        <charset val="128"/>
      </rPr>
      <t>の</t>
    </r>
    <r>
      <rPr>
        <b/>
        <sz val="12"/>
        <rFont val="Times New Roman"/>
        <family val="1"/>
      </rPr>
      <t>CUT</t>
    </r>
    <r>
      <rPr>
        <b/>
        <sz val="12"/>
        <rFont val="ＭＳ Ｐゴシック"/>
        <family val="3"/>
        <charset val="128"/>
      </rPr>
      <t>日は、土日祝日を除いた曜日となります。予めご了承願います。</t>
    </r>
    <rPh sb="7" eb="8">
      <t>ヒ</t>
    </rPh>
    <rPh sb="10" eb="12">
      <t>ドニチ</t>
    </rPh>
    <rPh sb="12" eb="14">
      <t>シュクジツ</t>
    </rPh>
    <rPh sb="15" eb="16">
      <t>ノゾ</t>
    </rPh>
    <rPh sb="18" eb="20">
      <t>ヨウビ</t>
    </rPh>
    <rPh sb="26" eb="27">
      <t>アラカジ</t>
    </rPh>
    <rPh sb="29" eb="31">
      <t>リョウショウ</t>
    </rPh>
    <rPh sb="31" eb="32">
      <t>ネガ</t>
    </rPh>
    <phoneticPr fontId="22"/>
  </si>
  <si>
    <t>VANCOUVER</t>
    <phoneticPr fontId="22"/>
  </si>
  <si>
    <t>TACOMA</t>
    <phoneticPr fontId="22"/>
  </si>
  <si>
    <t>VANCOUVER</t>
    <phoneticPr fontId="22"/>
  </si>
  <si>
    <t>U.S.A. PSW</t>
    <phoneticPr fontId="22"/>
  </si>
  <si>
    <t>* All Sailings subject to change with or without any notice</t>
    <phoneticPr fontId="22"/>
  </si>
  <si>
    <t>OAKLAND</t>
    <phoneticPr fontId="22"/>
  </si>
  <si>
    <t>(CHICAGO)</t>
    <phoneticPr fontId="22"/>
  </si>
  <si>
    <t>- 2 -</t>
    <phoneticPr fontId="22"/>
  </si>
  <si>
    <t>HOUSTON</t>
    <phoneticPr fontId="22"/>
  </si>
  <si>
    <t>BALTIMORE</t>
    <phoneticPr fontId="22"/>
  </si>
  <si>
    <t>INDIA / MIDDLE EAST</t>
    <phoneticPr fontId="22"/>
  </si>
  <si>
    <t>U.S.A PNW</t>
    <phoneticPr fontId="22"/>
  </si>
  <si>
    <t>VOY.</t>
    <phoneticPr fontId="22"/>
  </si>
  <si>
    <t>JEBEL ALI</t>
    <phoneticPr fontId="22"/>
  </si>
  <si>
    <t>VOY,</t>
    <phoneticPr fontId="22"/>
  </si>
  <si>
    <t>VESSEL</t>
    <phoneticPr fontId="22"/>
  </si>
  <si>
    <t>TACOMA</t>
    <phoneticPr fontId="22"/>
  </si>
  <si>
    <t>VANCOUVER</t>
    <phoneticPr fontId="22"/>
  </si>
  <si>
    <t>SAT</t>
    <phoneticPr fontId="22"/>
  </si>
  <si>
    <t>KAOHSIUNG</t>
    <phoneticPr fontId="22"/>
  </si>
  <si>
    <t>VOY.</t>
    <phoneticPr fontId="22"/>
  </si>
  <si>
    <t>THU/FRI</t>
    <phoneticPr fontId="22"/>
  </si>
  <si>
    <t>VOY</t>
    <phoneticPr fontId="22"/>
  </si>
  <si>
    <t>BRISBANE</t>
    <phoneticPr fontId="22"/>
  </si>
  <si>
    <t>ABU DHABI</t>
    <phoneticPr fontId="22"/>
  </si>
  <si>
    <t>VOY,</t>
    <phoneticPr fontId="22"/>
  </si>
  <si>
    <t>※内陸スケジュールは起用船社により誤差が生じます。予めご了承ください。</t>
    <rPh sb="1" eb="3">
      <t>ナイリク</t>
    </rPh>
    <rPh sb="10" eb="12">
      <t>キヨウ</t>
    </rPh>
    <rPh sb="12" eb="14">
      <t>センシャ</t>
    </rPh>
    <rPh sb="17" eb="19">
      <t>ゴサ</t>
    </rPh>
    <rPh sb="20" eb="21">
      <t>ショウ</t>
    </rPh>
    <rPh sb="25" eb="26">
      <t>アラカジ</t>
    </rPh>
    <rPh sb="28" eb="30">
      <t>リョウショウ</t>
    </rPh>
    <phoneticPr fontId="22"/>
  </si>
  <si>
    <t>(TORONTO)</t>
    <phoneticPr fontId="22"/>
  </si>
  <si>
    <t>(MONTREAL)</t>
    <phoneticPr fontId="22"/>
  </si>
  <si>
    <t>-</t>
    <phoneticPr fontId="22"/>
  </si>
  <si>
    <t>LOS ANGELES</t>
    <phoneticPr fontId="22"/>
  </si>
  <si>
    <t>AUCKLAND</t>
    <phoneticPr fontId="22"/>
  </si>
  <si>
    <t>LYTTELTON</t>
    <phoneticPr fontId="22"/>
  </si>
  <si>
    <t>NAPIER</t>
    <phoneticPr fontId="22"/>
  </si>
  <si>
    <t>HAMBURG SUD</t>
    <phoneticPr fontId="22"/>
  </si>
  <si>
    <t>WESTWOOD</t>
    <phoneticPr fontId="22"/>
  </si>
  <si>
    <t>SINGAPORE</t>
    <phoneticPr fontId="22"/>
  </si>
  <si>
    <t>JAKARTA</t>
    <phoneticPr fontId="22"/>
  </si>
  <si>
    <t>SIHANOUKVILLE</t>
    <phoneticPr fontId="22"/>
  </si>
  <si>
    <t>PENANG</t>
    <phoneticPr fontId="22"/>
  </si>
  <si>
    <t>YANGON</t>
    <phoneticPr fontId="22"/>
  </si>
  <si>
    <t>SOUTHAMPTON</t>
    <phoneticPr fontId="22"/>
  </si>
  <si>
    <t>LE HAVRE</t>
    <phoneticPr fontId="22"/>
  </si>
  <si>
    <t>EVERGREEN</t>
    <phoneticPr fontId="22"/>
  </si>
  <si>
    <t>VOY.</t>
    <phoneticPr fontId="22"/>
  </si>
  <si>
    <t>EVERGREEN</t>
    <phoneticPr fontId="22"/>
  </si>
  <si>
    <t>GENOA</t>
    <phoneticPr fontId="22"/>
  </si>
  <si>
    <t>VALENCIA</t>
    <phoneticPr fontId="22"/>
  </si>
  <si>
    <t>WAN HAI</t>
    <phoneticPr fontId="22"/>
  </si>
  <si>
    <t>MANZANILO</t>
    <phoneticPr fontId="22"/>
  </si>
  <si>
    <t>GUAYAQUIL</t>
    <phoneticPr fontId="22"/>
  </si>
  <si>
    <t>CALLAO</t>
    <phoneticPr fontId="22"/>
  </si>
  <si>
    <t>LAZARO CARDENAS</t>
    <phoneticPr fontId="22"/>
  </si>
  <si>
    <t>SUN/MON</t>
    <phoneticPr fontId="22"/>
  </si>
  <si>
    <t>御前崎*</t>
    <rPh sb="0" eb="3">
      <t>オマエザキ</t>
    </rPh>
    <phoneticPr fontId="22"/>
  </si>
  <si>
    <t>* All Sailings subject to change with or without any notice</t>
    <phoneticPr fontId="22"/>
  </si>
  <si>
    <t>VESSEL</t>
    <phoneticPr fontId="22"/>
  </si>
  <si>
    <t>VOY,</t>
    <phoneticPr fontId="22"/>
  </si>
  <si>
    <t>KINGSTON</t>
    <phoneticPr fontId="22"/>
  </si>
  <si>
    <t>GEORGETOWN (CAYMAN)</t>
    <phoneticPr fontId="22"/>
  </si>
  <si>
    <t>SAN ANTONIO</t>
    <phoneticPr fontId="22"/>
  </si>
  <si>
    <t>JAKARTA</t>
    <phoneticPr fontId="22"/>
  </si>
  <si>
    <t>SINGAPORE</t>
    <phoneticPr fontId="22"/>
  </si>
  <si>
    <t>PORT KELANG</t>
    <phoneticPr fontId="22"/>
  </si>
  <si>
    <r>
      <t>※</t>
    </r>
    <r>
      <rPr>
        <b/>
        <sz val="12"/>
        <rFont val="Times New Roman"/>
        <family val="1"/>
      </rPr>
      <t xml:space="preserve"> All Sailings subject to change with or without any notice.</t>
    </r>
    <phoneticPr fontId="22"/>
  </si>
  <si>
    <t>PENANG</t>
    <phoneticPr fontId="22"/>
  </si>
  <si>
    <t>NASSAU</t>
    <phoneticPr fontId="22"/>
  </si>
  <si>
    <t>PARAMARIBO</t>
    <phoneticPr fontId="22"/>
  </si>
  <si>
    <t>GEORGETOWN(GUYANA)</t>
    <phoneticPr fontId="22"/>
  </si>
  <si>
    <t>PORT OF SPAIN</t>
    <phoneticPr fontId="22"/>
  </si>
  <si>
    <t>VESSEL</t>
    <phoneticPr fontId="22"/>
  </si>
  <si>
    <t>TUE/WED</t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</si>
  <si>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SOUTH EAST ASIA</t>
    </r>
    <phoneticPr fontId="22"/>
  </si>
  <si>
    <r>
      <rPr>
        <sz val="14"/>
        <rFont val="ＭＳ Ｐ明朝"/>
        <family val="1"/>
        <charset val="128"/>
      </rPr>
      <t>：</t>
    </r>
    <r>
      <rPr>
        <sz val="14"/>
        <rFont val="Times New Roman"/>
        <family val="1"/>
      </rPr>
      <t>INDIA / MIDDLE EAST</t>
    </r>
    <phoneticPr fontId="22"/>
  </si>
  <si>
    <r>
      <rPr>
        <sz val="14"/>
        <rFont val="ＭＳ Ｐゴシック"/>
        <family val="3"/>
        <charset val="128"/>
      </rPr>
      <t>：</t>
    </r>
    <r>
      <rPr>
        <sz val="14"/>
        <rFont val="Times New Roman"/>
        <family val="1"/>
      </rPr>
      <t>OCEANIA / SOUTH AMERICA</t>
    </r>
    <phoneticPr fontId="22"/>
  </si>
  <si>
    <t>HANSA CONSTITUTION</t>
    <phoneticPr fontId="22"/>
  </si>
  <si>
    <t>THOMAS MANN</t>
    <phoneticPr fontId="22"/>
  </si>
  <si>
    <t>HI446A</t>
  </si>
  <si>
    <t>SYDNEY</t>
    <phoneticPr fontId="22"/>
  </si>
  <si>
    <t>MELBOURNE</t>
    <phoneticPr fontId="22"/>
  </si>
  <si>
    <t>SAT/SUN</t>
    <phoneticPr fontId="22"/>
  </si>
  <si>
    <t>SUN/MON</t>
    <phoneticPr fontId="22"/>
  </si>
  <si>
    <t>HI503A</t>
  </si>
  <si>
    <t>HI504A</t>
  </si>
  <si>
    <t>HI505A</t>
  </si>
  <si>
    <t>HI506A</t>
  </si>
  <si>
    <t>HI507A</t>
  </si>
  <si>
    <t>MAERSK EDMONTON</t>
    <phoneticPr fontId="22"/>
  </si>
  <si>
    <t>MAERSK EIDHOVEN</t>
    <phoneticPr fontId="22"/>
  </si>
  <si>
    <t>MAERSK ERVING</t>
    <phoneticPr fontId="22"/>
  </si>
  <si>
    <t>MAERSK EVORA</t>
    <phoneticPr fontId="22"/>
  </si>
  <si>
    <t>MAERSK ESSEN</t>
    <phoneticPr fontId="22"/>
  </si>
  <si>
    <t>MAERSK EDISON</t>
    <phoneticPr fontId="22"/>
  </si>
  <si>
    <t>FH503W</t>
    <phoneticPr fontId="22"/>
  </si>
  <si>
    <t>FH504W</t>
  </si>
  <si>
    <t>FH505W</t>
  </si>
  <si>
    <t>FH506W</t>
  </si>
  <si>
    <t>FH507W</t>
  </si>
  <si>
    <t>FH508W</t>
  </si>
  <si>
    <t>FELIXSTOWE</t>
    <phoneticPr fontId="22"/>
  </si>
  <si>
    <t>ROTTERDAM</t>
    <phoneticPr fontId="22"/>
  </si>
  <si>
    <t>BREMERHAVEN</t>
    <phoneticPr fontId="22"/>
  </si>
  <si>
    <t>THOMAS MANN</t>
    <phoneticPr fontId="22"/>
  </si>
  <si>
    <t>HI502A</t>
    <phoneticPr fontId="22"/>
  </si>
  <si>
    <t>MCC SANDIGAN</t>
    <phoneticPr fontId="22"/>
  </si>
  <si>
    <t>MAPUTO</t>
    <phoneticPr fontId="22"/>
  </si>
  <si>
    <t>DAR ES SALAAM</t>
    <phoneticPr fontId="22"/>
  </si>
  <si>
    <t>MOMBASA</t>
    <phoneticPr fontId="22"/>
  </si>
  <si>
    <t>DURBAN</t>
    <phoneticPr fontId="22"/>
  </si>
  <si>
    <t>SAT</t>
    <phoneticPr fontId="22"/>
  </si>
  <si>
    <t>VESSEL</t>
    <phoneticPr fontId="22"/>
  </si>
  <si>
    <t>VOY.</t>
    <phoneticPr fontId="22"/>
  </si>
  <si>
    <t>VOY.</t>
    <phoneticPr fontId="22"/>
  </si>
  <si>
    <t>VOY.</t>
    <phoneticPr fontId="22"/>
  </si>
  <si>
    <t>VOY.</t>
    <phoneticPr fontId="22"/>
  </si>
  <si>
    <t>VOY.</t>
    <phoneticPr fontId="22"/>
  </si>
  <si>
    <t>-</t>
    <phoneticPr fontId="22"/>
  </si>
  <si>
    <t>VOY</t>
    <phoneticPr fontId="22"/>
  </si>
  <si>
    <t>VESSEL</t>
    <phoneticPr fontId="22"/>
  </si>
  <si>
    <t xml:space="preserve">3rd floor, Miki Building, 3-5, Ginza 2-Chome, Chuoh-ku, Tokyo 104-0061
</t>
    <phoneticPr fontId="19" type="noConversion"/>
  </si>
  <si>
    <r>
      <t xml:space="preserve">TEL: 03-3561-1631  / </t>
    </r>
    <r>
      <rPr>
        <b/>
        <sz val="16"/>
        <rFont val="Times New Roman"/>
        <family val="1"/>
      </rPr>
      <t xml:space="preserve"> FAX: 03-3561-1632</t>
    </r>
    <phoneticPr fontId="22"/>
  </si>
  <si>
    <t>各営業担当者/業務部迄(03-3561-1631)お問い合わせください。</t>
    <rPh sb="7" eb="9">
      <t>ギョウム</t>
    </rPh>
    <rPh sb="9" eb="10">
      <t>ブ</t>
    </rPh>
    <phoneticPr fontId="22"/>
  </si>
  <si>
    <t>Booking, 船積みに関するお問い合わせは、各営業担当者若しくは業務部迄(03-3561-1631)</t>
    <rPh sb="9" eb="10">
      <t>フネ</t>
    </rPh>
    <rPh sb="10" eb="11">
      <t>ツ</t>
    </rPh>
    <rPh sb="13" eb="14">
      <t>カン</t>
    </rPh>
    <rPh sb="17" eb="18">
      <t>ト</t>
    </rPh>
    <rPh sb="19" eb="20">
      <t>ア</t>
    </rPh>
    <rPh sb="24" eb="27">
      <t>カクエイギョウ</t>
    </rPh>
    <rPh sb="27" eb="30">
      <t>タントウシャ</t>
    </rPh>
    <rPh sb="30" eb="31">
      <t>モ</t>
    </rPh>
    <rPh sb="34" eb="36">
      <t>ギョウム</t>
    </rPh>
    <rPh sb="36" eb="37">
      <t>ブ</t>
    </rPh>
    <rPh sb="37" eb="38">
      <t>マデ</t>
    </rPh>
    <phoneticPr fontId="22"/>
  </si>
  <si>
    <t>http:// www.allfort.com   Tel : 03-3561-1631</t>
    <phoneticPr fontId="22"/>
  </si>
  <si>
    <t>http:// www.allfort.com   Tel : 03-3561-1631</t>
    <phoneticPr fontId="22"/>
  </si>
  <si>
    <t>SINGAPORE</t>
    <phoneticPr fontId="22"/>
  </si>
  <si>
    <t>PORT KELANG</t>
    <phoneticPr fontId="22"/>
  </si>
  <si>
    <t>-</t>
    <phoneticPr fontId="22"/>
  </si>
  <si>
    <t>EVERGREEN</t>
    <phoneticPr fontId="22"/>
  </si>
  <si>
    <t>MANZANILLO</t>
    <phoneticPr fontId="22"/>
  </si>
  <si>
    <t>BUENAVENTURA</t>
    <phoneticPr fontId="22"/>
  </si>
  <si>
    <t>CALLAO</t>
    <phoneticPr fontId="22"/>
  </si>
  <si>
    <t>Evergreen</t>
    <phoneticPr fontId="22"/>
  </si>
  <si>
    <t>KAOHSIUNG</t>
    <phoneticPr fontId="22"/>
  </si>
  <si>
    <t>LOS ANGELES</t>
    <phoneticPr fontId="22"/>
  </si>
  <si>
    <t>OAKLAND</t>
    <phoneticPr fontId="22"/>
  </si>
  <si>
    <t>CHICAGO</t>
    <phoneticPr fontId="22"/>
  </si>
  <si>
    <t>HOUSTON</t>
    <phoneticPr fontId="22"/>
  </si>
  <si>
    <t>NEW YORK</t>
    <phoneticPr fontId="22"/>
  </si>
  <si>
    <t>ATLANTA</t>
    <phoneticPr fontId="22"/>
  </si>
  <si>
    <t>VANCOUVER</t>
    <phoneticPr fontId="22"/>
  </si>
  <si>
    <t>NEW YORK</t>
    <phoneticPr fontId="22"/>
  </si>
  <si>
    <t>SAVANNAH</t>
    <phoneticPr fontId="22"/>
  </si>
  <si>
    <t>JACKSONVILLE</t>
    <phoneticPr fontId="22"/>
  </si>
  <si>
    <t>CHARLESTON</t>
    <phoneticPr fontId="22"/>
  </si>
  <si>
    <t>NORFOLK</t>
    <phoneticPr fontId="22"/>
  </si>
  <si>
    <t>Hyundai</t>
    <phoneticPr fontId="22"/>
  </si>
  <si>
    <t>MON/TUE</t>
    <phoneticPr fontId="22"/>
  </si>
  <si>
    <t>BALTIMORE</t>
    <phoneticPr fontId="22"/>
  </si>
  <si>
    <t>Maersk</t>
    <phoneticPr fontId="22"/>
  </si>
  <si>
    <t>WED</t>
    <phoneticPr fontId="22"/>
  </si>
  <si>
    <t>THU</t>
    <phoneticPr fontId="22"/>
  </si>
  <si>
    <t>SUN</t>
  </si>
  <si>
    <t>FOS</t>
    <phoneticPr fontId="22"/>
  </si>
  <si>
    <t>SAT</t>
    <phoneticPr fontId="22"/>
  </si>
  <si>
    <t>SAT/SUN</t>
    <phoneticPr fontId="22"/>
  </si>
  <si>
    <t>SUN/MON</t>
    <phoneticPr fontId="22"/>
  </si>
  <si>
    <t>TUE</t>
    <phoneticPr fontId="22"/>
  </si>
  <si>
    <t>MERSIN</t>
    <phoneticPr fontId="22"/>
  </si>
  <si>
    <t>※上記以外の仕向け地もお受けいたしておりますので、弊社営業各担当者までお問い合わせ下さい。</t>
    <phoneticPr fontId="22"/>
  </si>
  <si>
    <t>WAN HAI 316</t>
    <phoneticPr fontId="22"/>
  </si>
  <si>
    <t>UNITED STATES &amp; EUROPE by WWL</t>
    <phoneticPr fontId="22"/>
  </si>
  <si>
    <t>SOUTH EAST ASIA by ECL</t>
    <phoneticPr fontId="22"/>
  </si>
  <si>
    <t>SOUTH EAST ASIA by TOKO</t>
    <phoneticPr fontId="22"/>
  </si>
  <si>
    <t>SOUTH EAST ASIA by KLINE</t>
    <phoneticPr fontId="22"/>
  </si>
  <si>
    <t>EAST/SOUTH AFRICA by HOEGH</t>
    <phoneticPr fontId="22"/>
  </si>
  <si>
    <t>Yang Ming</t>
    <phoneticPr fontId="22"/>
  </si>
  <si>
    <t>PUSAN</t>
    <phoneticPr fontId="22"/>
  </si>
  <si>
    <t>NEW YORK</t>
    <phoneticPr fontId="22"/>
  </si>
  <si>
    <t>ONE</t>
    <phoneticPr fontId="22"/>
  </si>
  <si>
    <t>ONE</t>
    <phoneticPr fontId="22"/>
  </si>
  <si>
    <t>EVERGREEN / ONE / Hapag / Yang Ming</t>
    <phoneticPr fontId="22"/>
  </si>
  <si>
    <t>ONE / Hapag / Yang Ming</t>
    <phoneticPr fontId="22"/>
  </si>
  <si>
    <t>ONE / Hapag / Yang Ming</t>
    <phoneticPr fontId="22"/>
  </si>
  <si>
    <t>ONE / Hapag / Yang Ming</t>
    <phoneticPr fontId="22"/>
  </si>
  <si>
    <t>ONE / Hapag / OOCL / Evergreen</t>
    <phoneticPr fontId="22"/>
  </si>
  <si>
    <t>Maersk / MSC / Hyundai</t>
    <phoneticPr fontId="22"/>
  </si>
  <si>
    <t>BATANGAS</t>
    <phoneticPr fontId="22"/>
  </si>
  <si>
    <t>SINGAPORE</t>
    <phoneticPr fontId="22"/>
  </si>
  <si>
    <t>PORT KELANG</t>
    <phoneticPr fontId="22"/>
  </si>
  <si>
    <t>JAKARTA</t>
    <phoneticPr fontId="22"/>
  </si>
  <si>
    <t>LAEM CHABANG</t>
    <phoneticPr fontId="22"/>
  </si>
  <si>
    <t>-</t>
    <phoneticPr fontId="22"/>
  </si>
  <si>
    <t>HO CHI MINH</t>
    <phoneticPr fontId="22"/>
  </si>
  <si>
    <t>KOTA KINABALU</t>
    <phoneticPr fontId="22"/>
  </si>
  <si>
    <t>CAI MEP</t>
    <phoneticPr fontId="22"/>
  </si>
  <si>
    <t>CAT LAI</t>
    <phoneticPr fontId="22"/>
  </si>
  <si>
    <t>WAN HAI 315</t>
    <phoneticPr fontId="22"/>
  </si>
  <si>
    <t>WAN HAI 317</t>
    <phoneticPr fontId="22"/>
  </si>
  <si>
    <t>930N</t>
  </si>
  <si>
    <t>931N</t>
  </si>
  <si>
    <t>932N</t>
  </si>
  <si>
    <t>WAN HAI</t>
  </si>
  <si>
    <t>TBN</t>
    <phoneticPr fontId="22"/>
  </si>
  <si>
    <t>NEWARK</t>
    <phoneticPr fontId="22"/>
  </si>
  <si>
    <t>JAKARTA</t>
    <phoneticPr fontId="22"/>
  </si>
  <si>
    <t>SEOUL TOWER</t>
    <phoneticPr fontId="22"/>
  </si>
  <si>
    <t>KINGSTON</t>
  </si>
  <si>
    <t>CNC</t>
    <phoneticPr fontId="22"/>
  </si>
  <si>
    <t>ADVANCE</t>
    <phoneticPr fontId="22"/>
  </si>
  <si>
    <t>VOY.</t>
    <phoneticPr fontId="22"/>
  </si>
  <si>
    <t>EXPRESS BLACK SEA</t>
    <phoneticPr fontId="22"/>
  </si>
  <si>
    <t>NYK FUSHIMI</t>
    <phoneticPr fontId="22"/>
  </si>
  <si>
    <t>SANTOS</t>
    <phoneticPr fontId="22"/>
  </si>
  <si>
    <t>BUENOS AIRES</t>
    <phoneticPr fontId="22"/>
  </si>
  <si>
    <t>FRI</t>
  </si>
  <si>
    <t>SAT</t>
  </si>
  <si>
    <t>KAOHSIUNG</t>
    <phoneticPr fontId="22"/>
  </si>
  <si>
    <t>ROTTERDAM</t>
    <phoneticPr fontId="22"/>
  </si>
  <si>
    <t>HAMBURG</t>
    <phoneticPr fontId="22"/>
  </si>
  <si>
    <t>ANTWERP</t>
    <phoneticPr fontId="22"/>
  </si>
  <si>
    <t>LA SPEZIA</t>
    <phoneticPr fontId="22"/>
  </si>
  <si>
    <t>THU</t>
    <phoneticPr fontId="22"/>
  </si>
  <si>
    <t>FRI</t>
    <phoneticPr fontId="22"/>
  </si>
  <si>
    <t>SAT</t>
    <phoneticPr fontId="22"/>
  </si>
  <si>
    <t>PIRAEUS</t>
    <phoneticPr fontId="22"/>
  </si>
  <si>
    <t>FOS</t>
    <phoneticPr fontId="22"/>
  </si>
  <si>
    <t>CHENNAI</t>
    <phoneticPr fontId="22"/>
  </si>
  <si>
    <t>NHAVA SHEVA</t>
    <phoneticPr fontId="22"/>
  </si>
  <si>
    <t>TUTICORIN</t>
    <phoneticPr fontId="22"/>
  </si>
  <si>
    <t>MUNDRA</t>
    <phoneticPr fontId="22"/>
  </si>
  <si>
    <t>APL</t>
    <phoneticPr fontId="22"/>
  </si>
  <si>
    <t>COLOMBO</t>
    <phoneticPr fontId="22"/>
  </si>
  <si>
    <t>PIPAVAV</t>
    <phoneticPr fontId="22"/>
  </si>
  <si>
    <t>HAMAD</t>
    <phoneticPr fontId="22"/>
  </si>
  <si>
    <t>SHARJAH</t>
    <phoneticPr fontId="22"/>
  </si>
  <si>
    <t>SAT/SUN</t>
    <phoneticPr fontId="22"/>
  </si>
  <si>
    <t>TUE</t>
    <phoneticPr fontId="22"/>
  </si>
  <si>
    <t>WED</t>
    <phoneticPr fontId="22"/>
  </si>
  <si>
    <t>TAURANGA</t>
    <phoneticPr fontId="22"/>
  </si>
  <si>
    <t>FRI</t>
    <phoneticPr fontId="22"/>
  </si>
  <si>
    <t>SEPETIBA</t>
    <phoneticPr fontId="22"/>
  </si>
  <si>
    <t>ITAPOA</t>
    <phoneticPr fontId="22"/>
  </si>
  <si>
    <t>SAT</t>
    <phoneticPr fontId="22"/>
  </si>
  <si>
    <t>SUN</t>
    <phoneticPr fontId="22"/>
  </si>
  <si>
    <t>CARIBBEAN by HOEGH</t>
    <phoneticPr fontId="22"/>
  </si>
  <si>
    <t>BRUNSWICK</t>
    <phoneticPr fontId="22"/>
  </si>
  <si>
    <t>EUROPE by NYK</t>
    <phoneticPr fontId="22"/>
  </si>
  <si>
    <t>BEIRUT</t>
    <phoneticPr fontId="22"/>
  </si>
  <si>
    <t>ZEEBRUGGE</t>
    <phoneticPr fontId="22"/>
  </si>
  <si>
    <t>BOMAR RENAISSANCE</t>
    <phoneticPr fontId="22"/>
  </si>
  <si>
    <t>MEMPHIS</t>
    <phoneticPr fontId="22"/>
  </si>
  <si>
    <t>WAN HAI 312</t>
    <phoneticPr fontId="22"/>
  </si>
  <si>
    <t>YM INAUGURATION</t>
    <phoneticPr fontId="22"/>
  </si>
  <si>
    <t>YM IMPROVEMENT</t>
    <phoneticPr fontId="22"/>
  </si>
  <si>
    <t>YM IMAGE</t>
    <phoneticPr fontId="22"/>
  </si>
  <si>
    <t>OOCL DALIAN</t>
    <phoneticPr fontId="22"/>
  </si>
  <si>
    <t>WAN HAI 506</t>
    <phoneticPr fontId="22"/>
  </si>
  <si>
    <t>UNITED STATES EAST COAST by NYK</t>
    <phoneticPr fontId="22"/>
  </si>
  <si>
    <t>WED</t>
    <phoneticPr fontId="22"/>
  </si>
  <si>
    <t>TUE</t>
    <phoneticPr fontId="22"/>
  </si>
  <si>
    <t>SAT</t>
    <phoneticPr fontId="22"/>
  </si>
  <si>
    <t>SUN</t>
    <phoneticPr fontId="22"/>
  </si>
  <si>
    <t>TUE</t>
    <phoneticPr fontId="22"/>
  </si>
  <si>
    <t>FRI</t>
    <phoneticPr fontId="22"/>
  </si>
  <si>
    <t>WED</t>
    <phoneticPr fontId="22"/>
  </si>
  <si>
    <t>WESTWOOD OLYMPIA</t>
    <phoneticPr fontId="22"/>
  </si>
  <si>
    <t>PROGRESS C</t>
    <phoneticPr fontId="22"/>
  </si>
  <si>
    <t>MON</t>
    <phoneticPr fontId="22"/>
  </si>
  <si>
    <t>SAT</t>
    <phoneticPr fontId="22"/>
  </si>
  <si>
    <t>WED - THU</t>
    <phoneticPr fontId="22"/>
  </si>
  <si>
    <t>TUE - TUE</t>
    <phoneticPr fontId="22"/>
  </si>
  <si>
    <t>ROTTERDAM</t>
    <phoneticPr fontId="22"/>
  </si>
  <si>
    <t>HAMBURG</t>
    <phoneticPr fontId="22"/>
  </si>
  <si>
    <t>FELIXSTOWE</t>
    <phoneticPr fontId="22"/>
  </si>
  <si>
    <t>ANTWERP</t>
    <phoneticPr fontId="22"/>
  </si>
  <si>
    <t>GENOVA</t>
    <phoneticPr fontId="22"/>
  </si>
  <si>
    <t>SEASPAN EMERALD</t>
    <phoneticPr fontId="22"/>
  </si>
  <si>
    <t>KUCHING</t>
    <phoneticPr fontId="22"/>
  </si>
  <si>
    <t>HAIPHONG</t>
    <phoneticPr fontId="22"/>
  </si>
  <si>
    <t>SOUTH AMERICA by NYK</t>
    <phoneticPr fontId="22"/>
  </si>
  <si>
    <t>PT.QUETZAL</t>
    <phoneticPr fontId="22"/>
  </si>
  <si>
    <t>ACAJUTLA</t>
    <phoneticPr fontId="22"/>
  </si>
  <si>
    <t>SAN LORENZO</t>
    <phoneticPr fontId="22"/>
  </si>
  <si>
    <t>ESMERALDAS</t>
    <phoneticPr fontId="22"/>
  </si>
  <si>
    <t>-</t>
    <phoneticPr fontId="22"/>
  </si>
  <si>
    <t>YOKOHAMA</t>
    <phoneticPr fontId="22"/>
  </si>
  <si>
    <t>OSAKA</t>
    <phoneticPr fontId="22"/>
  </si>
  <si>
    <t>MOJ/HKT</t>
    <phoneticPr fontId="22"/>
  </si>
  <si>
    <t>KOBE</t>
    <phoneticPr fontId="22"/>
  </si>
  <si>
    <t>NAGOYA</t>
    <phoneticPr fontId="22"/>
  </si>
  <si>
    <t>TOKYO</t>
    <phoneticPr fontId="22"/>
  </si>
  <si>
    <t>FRI</t>
    <phoneticPr fontId="22"/>
  </si>
  <si>
    <t>YOKKAICHI</t>
    <phoneticPr fontId="22"/>
  </si>
  <si>
    <t>SHIMIZU</t>
    <phoneticPr fontId="22"/>
  </si>
  <si>
    <t>OSAKA</t>
    <phoneticPr fontId="22"/>
  </si>
  <si>
    <t>NAGOYA</t>
    <phoneticPr fontId="22"/>
  </si>
  <si>
    <t>TOKYO</t>
    <phoneticPr fontId="22"/>
  </si>
  <si>
    <t>FRI - SAT</t>
    <phoneticPr fontId="22"/>
  </si>
  <si>
    <t>SUN - MON</t>
    <phoneticPr fontId="22"/>
  </si>
  <si>
    <t>SSUN</t>
    <phoneticPr fontId="22"/>
  </si>
  <si>
    <t>MON</t>
    <phoneticPr fontId="22"/>
  </si>
  <si>
    <t>FRI</t>
    <phoneticPr fontId="22"/>
  </si>
  <si>
    <t>TUE</t>
    <phoneticPr fontId="22"/>
  </si>
  <si>
    <t>WED-THU</t>
    <phoneticPr fontId="22"/>
  </si>
  <si>
    <t>WED</t>
    <phoneticPr fontId="22"/>
  </si>
  <si>
    <t>SAT</t>
    <phoneticPr fontId="22"/>
  </si>
  <si>
    <t>KOBE</t>
    <phoneticPr fontId="22"/>
  </si>
  <si>
    <t>TOKYO</t>
    <rPh sb="0" eb="5">
      <t>ヨコハマ</t>
    </rPh>
    <phoneticPr fontId="22"/>
  </si>
  <si>
    <t>SUN</t>
    <phoneticPr fontId="22"/>
  </si>
  <si>
    <t>KAWASAKI</t>
    <phoneticPr fontId="22"/>
  </si>
  <si>
    <t>YOKOHAMA</t>
    <phoneticPr fontId="22"/>
  </si>
  <si>
    <t>NAGOYA</t>
    <phoneticPr fontId="22"/>
  </si>
  <si>
    <t>KAOSHING</t>
    <phoneticPr fontId="22"/>
  </si>
  <si>
    <t>COLOMBO</t>
    <phoneticPr fontId="22"/>
  </si>
  <si>
    <t>CHITTAGONG</t>
    <phoneticPr fontId="22"/>
  </si>
  <si>
    <t>MON-TUE</t>
    <phoneticPr fontId="22"/>
  </si>
  <si>
    <t>EVER BALMY</t>
    <phoneticPr fontId="22"/>
  </si>
  <si>
    <t>EVER BIRTH</t>
    <phoneticPr fontId="22"/>
  </si>
  <si>
    <t>EVER BOARD</t>
    <phoneticPr fontId="22"/>
  </si>
  <si>
    <t>TUE-WED</t>
    <phoneticPr fontId="22"/>
  </si>
  <si>
    <t>TUE</t>
    <phoneticPr fontId="22"/>
  </si>
  <si>
    <t>FRI</t>
    <phoneticPr fontId="22"/>
  </si>
  <si>
    <t>MON</t>
    <phoneticPr fontId="22"/>
  </si>
  <si>
    <t>WED</t>
    <phoneticPr fontId="22"/>
  </si>
  <si>
    <t>THU</t>
    <phoneticPr fontId="22"/>
  </si>
  <si>
    <t>TUE</t>
    <phoneticPr fontId="22"/>
  </si>
  <si>
    <t>SAT</t>
    <phoneticPr fontId="22"/>
  </si>
  <si>
    <t>SUN</t>
    <phoneticPr fontId="22"/>
  </si>
  <si>
    <t>LOS ANGELS</t>
    <phoneticPr fontId="22"/>
  </si>
  <si>
    <t>FRI</t>
    <phoneticPr fontId="22"/>
  </si>
  <si>
    <t>THU</t>
    <phoneticPr fontId="22"/>
  </si>
  <si>
    <t>SUN</t>
    <phoneticPr fontId="22"/>
  </si>
  <si>
    <t>TUE</t>
    <phoneticPr fontId="22"/>
  </si>
  <si>
    <t>SIMIZU</t>
    <phoneticPr fontId="22"/>
  </si>
  <si>
    <t>WILMINGTON</t>
    <phoneticPr fontId="22"/>
  </si>
  <si>
    <t>CHARLESTON</t>
    <phoneticPr fontId="22"/>
  </si>
  <si>
    <t>SENBOKU</t>
    <phoneticPr fontId="22"/>
  </si>
  <si>
    <t>-</t>
    <phoneticPr fontId="22"/>
  </si>
  <si>
    <t>SHIMMONOSEKI</t>
    <phoneticPr fontId="22"/>
  </si>
  <si>
    <t>-</t>
    <phoneticPr fontId="22"/>
  </si>
  <si>
    <t>HITACHINAKA</t>
    <phoneticPr fontId="22"/>
  </si>
  <si>
    <t>SHIMONOSEKI</t>
    <phoneticPr fontId="22"/>
  </si>
  <si>
    <t>KAWASAKI</t>
    <phoneticPr fontId="22"/>
  </si>
  <si>
    <t>- 10-</t>
    <phoneticPr fontId="22"/>
  </si>
  <si>
    <t>NYK THEMIS</t>
    <phoneticPr fontId="22"/>
  </si>
  <si>
    <t>TBA</t>
    <phoneticPr fontId="22"/>
  </si>
  <si>
    <t>TUE</t>
    <phoneticPr fontId="22"/>
  </si>
  <si>
    <t>WED</t>
    <phoneticPr fontId="22"/>
  </si>
  <si>
    <t>SUN</t>
    <phoneticPr fontId="22"/>
  </si>
  <si>
    <t>1305-034S</t>
    <phoneticPr fontId="22"/>
  </si>
  <si>
    <t>UNI-PATRIOT</t>
    <phoneticPr fontId="22"/>
  </si>
  <si>
    <t>1433-311S</t>
    <phoneticPr fontId="22"/>
  </si>
  <si>
    <t>SAT</t>
    <phoneticPr fontId="22"/>
  </si>
  <si>
    <t>MCC QINGDAO</t>
    <phoneticPr fontId="22"/>
  </si>
  <si>
    <t>SEASPAN HANNOVER</t>
    <phoneticPr fontId="22"/>
  </si>
  <si>
    <t>MANILA SOUTH</t>
    <phoneticPr fontId="22"/>
  </si>
  <si>
    <t>SUN</t>
    <phoneticPr fontId="22"/>
  </si>
  <si>
    <t>TBA</t>
    <phoneticPr fontId="22"/>
  </si>
  <si>
    <t>-</t>
    <phoneticPr fontId="22"/>
  </si>
  <si>
    <t>THU</t>
    <phoneticPr fontId="22"/>
  </si>
  <si>
    <t>MALAYSIA BRAVE</t>
    <phoneticPr fontId="22"/>
  </si>
  <si>
    <t>-</t>
    <phoneticPr fontId="22"/>
  </si>
  <si>
    <t>TBA</t>
    <phoneticPr fontId="22"/>
  </si>
  <si>
    <t>ONE HAMMERSMITH</t>
    <phoneticPr fontId="22"/>
  </si>
  <si>
    <t>ONE HONG KONG</t>
    <phoneticPr fontId="22"/>
  </si>
  <si>
    <t>MOL PROSPERITY</t>
    <phoneticPr fontId="22"/>
  </si>
  <si>
    <t xml:space="preserve">ACX DIAMOND </t>
    <phoneticPr fontId="22"/>
  </si>
  <si>
    <t>ACX PEARL</t>
    <phoneticPr fontId="22"/>
  </si>
  <si>
    <t>190S</t>
    <phoneticPr fontId="22"/>
  </si>
  <si>
    <t>SURABAYA</t>
    <phoneticPr fontId="22"/>
  </si>
  <si>
    <t>WAN HAI 267</t>
    <phoneticPr fontId="22"/>
  </si>
  <si>
    <t>WAN HAI 266</t>
    <phoneticPr fontId="22"/>
  </si>
  <si>
    <t>-</t>
    <phoneticPr fontId="22"/>
  </si>
  <si>
    <t>FUTURE</t>
    <phoneticPr fontId="22"/>
  </si>
  <si>
    <t>YM CELEBRITY</t>
    <phoneticPr fontId="22"/>
  </si>
  <si>
    <t>YM CONTINENT</t>
    <phoneticPr fontId="22"/>
  </si>
  <si>
    <t>THI</t>
    <phoneticPr fontId="22"/>
  </si>
  <si>
    <t>WED</t>
    <phoneticPr fontId="22"/>
  </si>
  <si>
    <t>MON</t>
    <phoneticPr fontId="22"/>
  </si>
  <si>
    <t>FRI</t>
    <phoneticPr fontId="22"/>
  </si>
  <si>
    <t>INTERASIA HERITAGE</t>
    <phoneticPr fontId="22"/>
  </si>
  <si>
    <t>TS OSAKA</t>
    <phoneticPr fontId="22"/>
  </si>
  <si>
    <t>THU/THU</t>
    <phoneticPr fontId="22"/>
  </si>
  <si>
    <t>MCC MANDALAY</t>
    <phoneticPr fontId="22"/>
  </si>
  <si>
    <t>ACX DIAMOND</t>
    <phoneticPr fontId="22"/>
  </si>
  <si>
    <t>NYK VIRGO</t>
    <phoneticPr fontId="22"/>
  </si>
  <si>
    <t>NYK OCEANUS</t>
    <phoneticPr fontId="22"/>
  </si>
  <si>
    <t>084E</t>
    <phoneticPr fontId="22"/>
  </si>
  <si>
    <t>ONE HUMBER</t>
    <phoneticPr fontId="22"/>
  </si>
  <si>
    <t>NYK ARGUS</t>
    <phoneticPr fontId="22"/>
  </si>
  <si>
    <t>102E</t>
    <phoneticPr fontId="22"/>
  </si>
  <si>
    <t>CONTI CONTESSA</t>
    <phoneticPr fontId="22"/>
  </si>
  <si>
    <t>069W</t>
    <phoneticPr fontId="22"/>
  </si>
  <si>
    <t>191S</t>
    <phoneticPr fontId="22"/>
  </si>
  <si>
    <t>NASIA</t>
    <phoneticPr fontId="22"/>
  </si>
  <si>
    <t>032S</t>
    <phoneticPr fontId="22"/>
  </si>
  <si>
    <t>091S</t>
    <phoneticPr fontId="22"/>
  </si>
  <si>
    <t xml:space="preserve">NYK FUJI </t>
    <phoneticPr fontId="22"/>
  </si>
  <si>
    <t>NYK DIANA</t>
    <phoneticPr fontId="22"/>
  </si>
  <si>
    <t>MOL EARNEST</t>
    <phoneticPr fontId="22"/>
  </si>
  <si>
    <t>EVER CHARM</t>
    <phoneticPr fontId="22"/>
  </si>
  <si>
    <t>EVER CHEER</t>
    <phoneticPr fontId="22"/>
  </si>
  <si>
    <t>005S</t>
    <phoneticPr fontId="22"/>
  </si>
  <si>
    <t xml:space="preserve">YM CELEBRITY </t>
    <phoneticPr fontId="22"/>
  </si>
  <si>
    <t>NO SERVICE</t>
    <phoneticPr fontId="22"/>
  </si>
  <si>
    <t>243S</t>
    <phoneticPr fontId="22"/>
  </si>
  <si>
    <t>SEATTLE</t>
    <phoneticPr fontId="22"/>
  </si>
  <si>
    <t>DALI</t>
    <phoneticPr fontId="22"/>
  </si>
  <si>
    <t>031S</t>
    <phoneticPr fontId="22"/>
  </si>
  <si>
    <t>SESAPAN HANNOVER</t>
    <phoneticPr fontId="22"/>
  </si>
  <si>
    <t>S188</t>
    <phoneticPr fontId="22"/>
  </si>
  <si>
    <t>WAN HAI 510</t>
    <phoneticPr fontId="22"/>
  </si>
  <si>
    <t>S019</t>
    <phoneticPr fontId="22"/>
  </si>
  <si>
    <t>TS KAOSHIUNG</t>
    <phoneticPr fontId="22"/>
  </si>
  <si>
    <t>0QD6JS1PL</t>
    <phoneticPr fontId="22"/>
  </si>
  <si>
    <t>-</t>
    <phoneticPr fontId="22"/>
  </si>
  <si>
    <t>LONG BEACH</t>
    <phoneticPr fontId="22"/>
  </si>
  <si>
    <t>NYE YORK</t>
    <phoneticPr fontId="22"/>
  </si>
  <si>
    <t>SEOUL TOUER</t>
    <phoneticPr fontId="22"/>
  </si>
  <si>
    <t>８月スケジュール</t>
    <rPh sb="1" eb="2">
      <t>ガツ</t>
    </rPh>
    <phoneticPr fontId="22"/>
  </si>
  <si>
    <t>ONE OLYMPUS</t>
    <phoneticPr fontId="22"/>
  </si>
  <si>
    <t>061E</t>
    <phoneticPr fontId="22"/>
  </si>
  <si>
    <t>ONE HANNOVER</t>
    <phoneticPr fontId="22"/>
  </si>
  <si>
    <t>082E</t>
    <phoneticPr fontId="22"/>
  </si>
  <si>
    <t>NYK ORPHEUS</t>
    <phoneticPr fontId="22"/>
  </si>
  <si>
    <t>059E</t>
    <phoneticPr fontId="22"/>
  </si>
  <si>
    <t>NYK ORION</t>
    <phoneticPr fontId="22"/>
  </si>
  <si>
    <t>064E</t>
    <phoneticPr fontId="22"/>
  </si>
  <si>
    <t>SEATTLE BRIDGE</t>
    <phoneticPr fontId="22"/>
  </si>
  <si>
    <t>060E</t>
    <phoneticPr fontId="22"/>
  </si>
  <si>
    <t>068E</t>
    <phoneticPr fontId="22"/>
  </si>
  <si>
    <t>107E</t>
    <phoneticPr fontId="22"/>
  </si>
  <si>
    <t>204E</t>
    <phoneticPr fontId="22"/>
  </si>
  <si>
    <t>NYK TRITON</t>
    <phoneticPr fontId="22"/>
  </si>
  <si>
    <t>082E</t>
    <phoneticPr fontId="22"/>
  </si>
  <si>
    <t>MOL CREATION</t>
    <phoneticPr fontId="22"/>
  </si>
  <si>
    <t>076E</t>
    <phoneticPr fontId="22"/>
  </si>
  <si>
    <t>CONTI ANNAPURNA</t>
    <phoneticPr fontId="22"/>
  </si>
  <si>
    <t>006E</t>
    <phoneticPr fontId="22"/>
  </si>
  <si>
    <t>ONE HONOLULU</t>
    <phoneticPr fontId="22"/>
  </si>
  <si>
    <t>209E</t>
    <phoneticPr fontId="22"/>
  </si>
  <si>
    <t>NORTHERN JUVENILE</t>
    <phoneticPr fontId="22"/>
  </si>
  <si>
    <t>070W</t>
    <phoneticPr fontId="22"/>
  </si>
  <si>
    <t>063W</t>
    <phoneticPr fontId="22"/>
  </si>
  <si>
    <t>067W</t>
    <phoneticPr fontId="22"/>
  </si>
  <si>
    <t>NYK VESTA</t>
    <phoneticPr fontId="22"/>
  </si>
  <si>
    <t>261S</t>
    <phoneticPr fontId="22"/>
  </si>
  <si>
    <t>192S</t>
    <phoneticPr fontId="22"/>
  </si>
  <si>
    <t>ACX CRYSTAL</t>
    <phoneticPr fontId="22"/>
  </si>
  <si>
    <t>229S</t>
    <phoneticPr fontId="22"/>
  </si>
  <si>
    <t>262S</t>
    <phoneticPr fontId="22"/>
  </si>
  <si>
    <t>193S</t>
    <phoneticPr fontId="22"/>
  </si>
  <si>
    <t>033S</t>
    <phoneticPr fontId="22"/>
  </si>
  <si>
    <t>092S</t>
    <phoneticPr fontId="22"/>
  </si>
  <si>
    <t>099S</t>
    <phoneticPr fontId="22"/>
  </si>
  <si>
    <t>034S</t>
    <phoneticPr fontId="22"/>
  </si>
  <si>
    <t>BEAR MOUNTAIN BRIDGE</t>
    <phoneticPr fontId="22"/>
  </si>
  <si>
    <t>090S</t>
    <phoneticPr fontId="22"/>
  </si>
  <si>
    <t>087S</t>
    <phoneticPr fontId="22"/>
  </si>
  <si>
    <t>055S</t>
    <phoneticPr fontId="22"/>
  </si>
  <si>
    <t>244S</t>
    <phoneticPr fontId="22"/>
  </si>
  <si>
    <t>SUN</t>
    <phoneticPr fontId="22"/>
  </si>
  <si>
    <t xml:space="preserve">NYK DIANA </t>
    <phoneticPr fontId="22"/>
  </si>
  <si>
    <t>069S</t>
    <phoneticPr fontId="22"/>
  </si>
  <si>
    <t>1443-039S</t>
    <phoneticPr fontId="22"/>
  </si>
  <si>
    <t>1444-019S</t>
    <phoneticPr fontId="22"/>
  </si>
  <si>
    <t>1445-062S</t>
    <phoneticPr fontId="22"/>
  </si>
  <si>
    <t>1445-040S</t>
    <phoneticPr fontId="22"/>
  </si>
  <si>
    <t>1447-020S</t>
    <phoneticPr fontId="22"/>
  </si>
  <si>
    <t>1446-040S</t>
    <phoneticPr fontId="22"/>
  </si>
  <si>
    <t>S305</t>
    <phoneticPr fontId="22"/>
  </si>
  <si>
    <t>S432</t>
    <phoneticPr fontId="22"/>
  </si>
  <si>
    <t>EVER PRIDE</t>
    <phoneticPr fontId="22"/>
  </si>
  <si>
    <t>S289</t>
    <phoneticPr fontId="22"/>
  </si>
  <si>
    <t>S306</t>
    <phoneticPr fontId="22"/>
  </si>
  <si>
    <t>1778-005S</t>
    <phoneticPr fontId="22"/>
  </si>
  <si>
    <t>1779-004S</t>
    <phoneticPr fontId="22"/>
  </si>
  <si>
    <t>1780-006S</t>
    <phoneticPr fontId="22"/>
  </si>
  <si>
    <t>1781-005S</t>
    <phoneticPr fontId="22"/>
  </si>
  <si>
    <t>1315-036S</t>
    <phoneticPr fontId="22"/>
  </si>
  <si>
    <t>1316-022S</t>
    <phoneticPr fontId="22"/>
  </si>
  <si>
    <t>1317-037S</t>
    <phoneticPr fontId="22"/>
  </si>
  <si>
    <t>EVER BUILD</t>
    <phoneticPr fontId="22"/>
  </si>
  <si>
    <t>1318-019S</t>
    <phoneticPr fontId="22"/>
  </si>
  <si>
    <t>035S</t>
    <phoneticPr fontId="22"/>
  </si>
  <si>
    <t>BARDU</t>
    <phoneticPr fontId="22"/>
  </si>
  <si>
    <t>030E</t>
    <phoneticPr fontId="22"/>
  </si>
  <si>
    <t>WESTWOOD COLUMBIA</t>
    <phoneticPr fontId="22"/>
  </si>
  <si>
    <t>116E</t>
    <phoneticPr fontId="22"/>
  </si>
  <si>
    <t>ETOLIE</t>
    <phoneticPr fontId="22"/>
  </si>
  <si>
    <t>005E</t>
    <phoneticPr fontId="22"/>
  </si>
  <si>
    <t>101E</t>
    <phoneticPr fontId="22"/>
  </si>
  <si>
    <t>BALLENITA</t>
    <phoneticPr fontId="22"/>
  </si>
  <si>
    <t>020E</t>
    <phoneticPr fontId="22"/>
  </si>
  <si>
    <t>TS PUSAN</t>
    <phoneticPr fontId="22"/>
  </si>
  <si>
    <t>0QD6LS1PL</t>
    <phoneticPr fontId="22"/>
  </si>
  <si>
    <t>0QD6NS1PL</t>
    <phoneticPr fontId="22"/>
  </si>
  <si>
    <t xml:space="preserve">ACX PEARL </t>
    <phoneticPr fontId="22"/>
  </si>
  <si>
    <t>194S</t>
    <phoneticPr fontId="22"/>
  </si>
  <si>
    <t>006S</t>
    <phoneticPr fontId="22"/>
  </si>
  <si>
    <t>007S</t>
    <phoneticPr fontId="22"/>
  </si>
  <si>
    <t>JEJU ISLAND</t>
    <phoneticPr fontId="22"/>
  </si>
  <si>
    <t>108S</t>
    <phoneticPr fontId="22"/>
  </si>
  <si>
    <t>YM CEREBRITY</t>
    <phoneticPr fontId="22"/>
  </si>
  <si>
    <t>189S</t>
    <phoneticPr fontId="22"/>
  </si>
  <si>
    <t>140S</t>
    <phoneticPr fontId="22"/>
  </si>
  <si>
    <t>YM INATERACTION</t>
    <phoneticPr fontId="22"/>
  </si>
  <si>
    <t>203S</t>
    <phoneticPr fontId="22"/>
  </si>
  <si>
    <t>S178</t>
    <phoneticPr fontId="22"/>
  </si>
  <si>
    <t>S182</t>
    <phoneticPr fontId="22"/>
  </si>
  <si>
    <t>S196</t>
    <phoneticPr fontId="22"/>
  </si>
  <si>
    <t>S189</t>
    <phoneticPr fontId="22"/>
  </si>
  <si>
    <t>S184</t>
    <phoneticPr fontId="22"/>
  </si>
  <si>
    <t>S651</t>
    <phoneticPr fontId="22"/>
  </si>
  <si>
    <t>S132</t>
    <phoneticPr fontId="22"/>
  </si>
  <si>
    <t>TBN</t>
    <phoneticPr fontId="22"/>
  </si>
  <si>
    <t>0IZ68S1NC</t>
    <phoneticPr fontId="22"/>
  </si>
  <si>
    <t>0IZ6AS1NC</t>
    <phoneticPr fontId="22"/>
  </si>
  <si>
    <t>TRF PESCARA</t>
    <phoneticPr fontId="22"/>
  </si>
  <si>
    <t>0IZ6CS1NC</t>
    <phoneticPr fontId="22"/>
  </si>
  <si>
    <t>0IZ6ES1NC</t>
    <phoneticPr fontId="22"/>
  </si>
  <si>
    <t>0IZ6GS1NC</t>
    <phoneticPr fontId="22"/>
  </si>
  <si>
    <t>SAN FERNANDO</t>
    <phoneticPr fontId="22"/>
  </si>
  <si>
    <t>SAN CHRISTOBAL</t>
    <phoneticPr fontId="22"/>
  </si>
  <si>
    <t>MAERSK SEOUL</t>
    <phoneticPr fontId="22"/>
  </si>
  <si>
    <t>GSL GRANIA</t>
    <phoneticPr fontId="22"/>
  </si>
  <si>
    <t>036S</t>
    <phoneticPr fontId="22"/>
  </si>
  <si>
    <t>261S</t>
    <phoneticPr fontId="22"/>
  </si>
  <si>
    <t>262S</t>
    <phoneticPr fontId="22"/>
  </si>
  <si>
    <t>8/5</t>
    <phoneticPr fontId="22"/>
  </si>
  <si>
    <t>9/8</t>
    <phoneticPr fontId="22"/>
  </si>
  <si>
    <t>9/10</t>
    <phoneticPr fontId="22"/>
  </si>
  <si>
    <t>9/14</t>
    <phoneticPr fontId="22"/>
  </si>
  <si>
    <t>10/12</t>
    <phoneticPr fontId="22"/>
  </si>
  <si>
    <t>TITANIA</t>
    <phoneticPr fontId="22"/>
  </si>
  <si>
    <t>AF026-TTA</t>
    <phoneticPr fontId="22"/>
  </si>
  <si>
    <t>8/28</t>
    <phoneticPr fontId="22"/>
  </si>
  <si>
    <t>8/29</t>
    <phoneticPr fontId="22"/>
  </si>
  <si>
    <t>9/18</t>
    <phoneticPr fontId="22"/>
  </si>
  <si>
    <t>10/3</t>
    <phoneticPr fontId="22"/>
  </si>
  <si>
    <t>10/7</t>
    <phoneticPr fontId="22"/>
  </si>
  <si>
    <t>10/8</t>
    <phoneticPr fontId="22"/>
  </si>
  <si>
    <t>10/21</t>
    <phoneticPr fontId="22"/>
  </si>
  <si>
    <t>SALOME</t>
    <phoneticPr fontId="22"/>
  </si>
  <si>
    <t>AF028-SAM</t>
    <phoneticPr fontId="22"/>
  </si>
  <si>
    <t>HOEGH ST. PETERSBURG</t>
    <phoneticPr fontId="22"/>
  </si>
  <si>
    <t>64</t>
    <phoneticPr fontId="22"/>
  </si>
  <si>
    <t>HOEGH TRADER</t>
    <phoneticPr fontId="22"/>
  </si>
  <si>
    <t>152</t>
    <phoneticPr fontId="22"/>
  </si>
  <si>
    <t>GEORGETOWN(CAYMAN)</t>
    <phoneticPr fontId="22"/>
  </si>
  <si>
    <t>HOEGH TROVE</t>
    <phoneticPr fontId="22"/>
  </si>
  <si>
    <t>145</t>
    <phoneticPr fontId="22"/>
  </si>
  <si>
    <t>-</t>
    <phoneticPr fontId="22"/>
  </si>
  <si>
    <t>6</t>
    <phoneticPr fontId="22"/>
  </si>
  <si>
    <t>MALAYSIA PASSION</t>
    <phoneticPr fontId="22"/>
  </si>
  <si>
    <t>28</t>
    <phoneticPr fontId="22"/>
  </si>
  <si>
    <t>GENIUS STAR X</t>
    <phoneticPr fontId="22"/>
  </si>
  <si>
    <t>7</t>
    <phoneticPr fontId="22"/>
  </si>
  <si>
    <t>8/3</t>
    <phoneticPr fontId="22"/>
  </si>
  <si>
    <t>8/12</t>
    <phoneticPr fontId="22"/>
  </si>
  <si>
    <t>8/22</t>
    <phoneticPr fontId="22"/>
  </si>
  <si>
    <t>GREND BLUE</t>
    <phoneticPr fontId="22"/>
  </si>
  <si>
    <t>BABUYAN or sub</t>
    <phoneticPr fontId="22"/>
  </si>
  <si>
    <t>TIGER or sub</t>
    <phoneticPr fontId="22"/>
  </si>
  <si>
    <t>11</t>
    <phoneticPr fontId="22"/>
  </si>
  <si>
    <t>DRIVE GREEN HIGHWAY</t>
    <phoneticPr fontId="22"/>
  </si>
  <si>
    <t>V.52</t>
    <phoneticPr fontId="22"/>
  </si>
  <si>
    <t>SHANGHAI HIGHWAY</t>
    <phoneticPr fontId="22"/>
  </si>
  <si>
    <t>TRITON LEADER</t>
    <phoneticPr fontId="22"/>
  </si>
  <si>
    <t>GUARDIAN LEADER</t>
    <phoneticPr fontId="22"/>
  </si>
  <si>
    <t>091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</si>
</sst>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m/d"/>
    <numFmt numFmtId="177" formatCode="m/dd"/>
    <numFmt numFmtId="178" formatCode="\-dd"/>
    <numFmt numFmtId="179" formatCode="\-m/dd"/>
    <numFmt numFmtId="180" formatCode="0.E+00"/>
    <numFmt numFmtId="181" formatCode="m/d;@"/>
    <numFmt numFmtId="182" formatCode="0###\W"/>
    <numFmt numFmtId="183" formatCode="dd"/>
    <numFmt numFmtId="184" formatCode="###\W"/>
    <numFmt numFmtId="185" formatCode="mmm\.dd"/>
    <numFmt numFmtId="186" formatCode="\-m/d"/>
    <numFmt numFmtId="187" formatCode="mm/dd"/>
  </numFmts>
  <fonts count="1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indexed="17"/>
      <name val="ＭＳ Ｐゴシック"/>
      <family val="3"/>
      <charset val="128"/>
    </font>
    <font>
      <b/>
      <u/>
      <sz val="48"/>
      <name val="Times New Roman"/>
      <family val="1"/>
    </font>
    <font>
      <sz val="6"/>
      <name val="ＭＳ Ｐゴシック"/>
      <family val="3"/>
      <charset val="128"/>
    </font>
    <font>
      <b/>
      <sz val="26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i/>
      <sz val="22"/>
      <name val="Times New Roman"/>
      <family val="1"/>
    </font>
    <font>
      <b/>
      <sz val="12"/>
      <name val="ＭＳ Ｐゴシック"/>
      <family val="3"/>
      <charset val="128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u/>
      <sz val="48"/>
      <name val="ＭＳ Ｐ明朝"/>
      <family val="1"/>
      <charset val="128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indexed="10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name val="ＭＳ Ｐゴシック"/>
      <family val="3"/>
      <charset val="128"/>
    </font>
    <font>
      <sz val="4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Times New Roman"/>
      <family val="1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Times New Roman"/>
      <family val="1"/>
    </font>
    <font>
      <sz val="18"/>
      <name val="ＭＳ Ｐゴシック"/>
      <family val="3"/>
      <charset val="128"/>
    </font>
    <font>
      <b/>
      <i/>
      <sz val="18"/>
      <name val="Times New Roman"/>
      <family val="1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4"/>
      <name val="Arial"/>
      <family val="2"/>
    </font>
    <font>
      <b/>
      <sz val="22"/>
      <name val="ＭＳ Ｐ明朝"/>
      <family val="1"/>
      <charset val="128"/>
    </font>
    <font>
      <b/>
      <sz val="72"/>
      <name val="Times New Roman"/>
      <family val="1"/>
    </font>
    <font>
      <sz val="13.5"/>
      <name val="ＭＳ Ｐゴシック"/>
      <family val="3"/>
      <charset val="128"/>
    </font>
    <font>
      <sz val="13.5"/>
      <color indexed="10"/>
      <name val="ＭＳ Ｐゴシック"/>
      <family val="3"/>
      <charset val="128"/>
    </font>
    <font>
      <b/>
      <u/>
      <sz val="22"/>
      <name val="Times New Roman"/>
      <family val="1"/>
    </font>
    <font>
      <sz val="9"/>
      <name val="ＭＳ Ｐゴシック"/>
      <family val="3"/>
      <charset val="128"/>
    </font>
    <font>
      <b/>
      <sz val="26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22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u/>
      <sz val="36"/>
      <name val="Times New Roman"/>
      <family val="1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ＭＳ Ｐゴシック"/>
      <family val="3"/>
      <charset val="128"/>
      <scheme val="major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ＭＳ Ｐゴシック"/>
      <family val="3"/>
      <charset val="128"/>
    </font>
    <font>
      <b/>
      <sz val="12"/>
      <color theme="0"/>
      <name val="Times New Roman"/>
      <family val="1"/>
    </font>
    <font>
      <b/>
      <sz val="12"/>
      <color theme="1"/>
      <name val="ＭＳ Ｐ明朝"/>
      <family val="1"/>
      <charset val="128"/>
    </font>
    <font>
      <b/>
      <sz val="12"/>
      <color theme="1"/>
      <name val="Times New Roman"/>
      <family val="1"/>
    </font>
    <font>
      <sz val="12"/>
      <name val="HGS明朝E"/>
      <family val="1"/>
      <charset val="128"/>
    </font>
    <font>
      <b/>
      <sz val="14"/>
      <color theme="3"/>
      <name val="Times New Roman"/>
      <family val="1"/>
    </font>
    <font>
      <b/>
      <sz val="10"/>
      <color theme="3"/>
      <name val="ＭＳ Ｐ明朝"/>
      <family val="1"/>
      <charset val="128"/>
    </font>
    <font>
      <sz val="11"/>
      <color theme="0"/>
      <name val="Times New Roman"/>
      <family val="1"/>
    </font>
    <font>
      <sz val="22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22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22"/>
      <name val="ＭＳ Ｐ明朝"/>
      <family val="1"/>
      <charset val="128"/>
    </font>
    <font>
      <i/>
      <sz val="11"/>
      <name val="Times New Roman"/>
      <family val="1"/>
    </font>
    <font>
      <b/>
      <i/>
      <sz val="2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22"/>
      <color rgb="FFFF0000"/>
      <name val="ＭＳ Ｐ明朝"/>
      <family val="1"/>
      <charset val="128"/>
    </font>
    <font>
      <sz val="12"/>
      <name val="Century"/>
      <family val="1"/>
    </font>
    <font>
      <sz val="10"/>
      <name val="HGS明朝E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i/>
      <sz val="22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</borders>
  <cellStyleXfs count="12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7">
    <xf numFmtId="0" fontId="0" fillId="0" borderId="0" xfId="0"/>
    <xf numFmtId="176" fontId="21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24" fillId="0" borderId="0" xfId="124" applyFont="1" applyAlignment="1">
      <alignment horizontal="left" vertical="center"/>
    </xf>
    <xf numFmtId="0" fontId="25" fillId="0" borderId="0" xfId="124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124" applyFont="1" applyAlignment="1">
      <alignment horizontal="right" vertical="center"/>
    </xf>
    <xf numFmtId="0" fontId="29" fillId="0" borderId="0" xfId="124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top"/>
    </xf>
    <xf numFmtId="176" fontId="32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shrinkToFit="1"/>
    </xf>
    <xf numFmtId="0" fontId="30" fillId="0" borderId="0" xfId="0" applyFont="1"/>
    <xf numFmtId="0" fontId="30" fillId="0" borderId="0" xfId="0" applyFont="1" applyAlignment="1">
      <alignment horizontal="center" vertical="center" shrinkToFit="1"/>
    </xf>
    <xf numFmtId="176" fontId="30" fillId="0" borderId="0" xfId="0" applyNumberFormat="1" applyFont="1" applyAlignment="1">
      <alignment vertical="center" shrinkToFit="1"/>
    </xf>
    <xf numFmtId="177" fontId="30" fillId="0" borderId="0" xfId="0" applyNumberFormat="1" applyFont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0" fillId="0" borderId="0" xfId="0" applyFont="1" applyAlignment="1">
      <alignment vertical="center" shrinkToFit="1"/>
    </xf>
    <xf numFmtId="177" fontId="30" fillId="0" borderId="0" xfId="0" applyNumberFormat="1" applyFont="1" applyAlignment="1">
      <alignment horizontal="right" vertical="center" shrinkToFit="1"/>
    </xf>
    <xf numFmtId="178" fontId="30" fillId="0" borderId="0" xfId="0" applyNumberFormat="1" applyFont="1" applyAlignment="1">
      <alignment horizontal="left" vertical="center" shrinkToFit="1"/>
    </xf>
    <xf numFmtId="49" fontId="30" fillId="0" borderId="0" xfId="0" applyNumberFormat="1" applyFont="1" applyAlignment="1">
      <alignment vertical="center" shrinkToFit="1"/>
    </xf>
    <xf numFmtId="0" fontId="30" fillId="0" borderId="0" xfId="0" applyFont="1" applyAlignment="1">
      <alignment horizontal="center" vertical="center"/>
    </xf>
    <xf numFmtId="177" fontId="30" fillId="0" borderId="0" xfId="0" applyNumberFormat="1" applyFont="1" applyAlignment="1">
      <alignment horizontal="right" vertical="center"/>
    </xf>
    <xf numFmtId="179" fontId="30" fillId="0" borderId="0" xfId="0" applyNumberFormat="1" applyFont="1" applyAlignment="1">
      <alignment horizontal="left" vertical="center"/>
    </xf>
    <xf numFmtId="177" fontId="30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124" applyFont="1" applyAlignment="1">
      <alignment horizontal="left" vertical="center"/>
    </xf>
    <xf numFmtId="0" fontId="45" fillId="0" borderId="0" xfId="124" applyFont="1" applyAlignment="1">
      <alignment horizontal="center"/>
    </xf>
    <xf numFmtId="176" fontId="30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124" applyFont="1" applyAlignment="1">
      <alignment horizontal="left" vertical="center"/>
    </xf>
    <xf numFmtId="0" fontId="47" fillId="0" borderId="0" xfId="124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top"/>
    </xf>
    <xf numFmtId="0" fontId="51" fillId="0" borderId="0" xfId="0" applyFont="1" applyAlignment="1">
      <alignment vertical="center"/>
    </xf>
    <xf numFmtId="177" fontId="41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124" applyFont="1" applyAlignment="1">
      <alignment horizontal="left" vertical="center"/>
    </xf>
    <xf numFmtId="186" fontId="30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center" vertical="center"/>
    </xf>
    <xf numFmtId="176" fontId="35" fillId="0" borderId="0" xfId="0" applyNumberFormat="1" applyFont="1" applyAlignment="1">
      <alignment vertical="center"/>
    </xf>
    <xf numFmtId="0" fontId="35" fillId="0" borderId="0" xfId="124" applyFont="1" applyAlignment="1">
      <alignment horizontal="left" vertical="center"/>
    </xf>
    <xf numFmtId="0" fontId="30" fillId="0" borderId="0" xfId="124" applyFont="1" applyAlignment="1">
      <alignment horizontal="center"/>
    </xf>
    <xf numFmtId="0" fontId="28" fillId="0" borderId="0" xfId="124" applyFont="1" applyAlignment="1">
      <alignment vertical="center"/>
    </xf>
    <xf numFmtId="0" fontId="28" fillId="0" borderId="0" xfId="0" applyFont="1"/>
    <xf numFmtId="0" fontId="31" fillId="0" borderId="0" xfId="0" applyFont="1"/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123" applyNumberFormat="1" applyFont="1" applyAlignment="1">
      <alignment horizontal="center" vertical="center"/>
    </xf>
    <xf numFmtId="181" fontId="35" fillId="0" borderId="0" xfId="0" applyNumberFormat="1" applyFont="1" applyAlignment="1">
      <alignment horizontal="center" vertical="center"/>
    </xf>
    <xf numFmtId="0" fontId="30" fillId="0" borderId="0" xfId="81" applyFont="1" applyAlignment="1">
      <alignment vertical="center"/>
    </xf>
    <xf numFmtId="0" fontId="30" fillId="0" borderId="0" xfId="81" applyFont="1"/>
    <xf numFmtId="176" fontId="30" fillId="0" borderId="0" xfId="81" applyNumberFormat="1" applyFont="1" applyAlignment="1">
      <alignment vertical="center" shrinkToFit="1"/>
    </xf>
    <xf numFmtId="49" fontId="30" fillId="0" borderId="0" xfId="81" applyNumberFormat="1" applyFont="1" applyAlignment="1">
      <alignment horizontal="center" vertical="center" shrinkToFit="1"/>
    </xf>
    <xf numFmtId="177" fontId="30" fillId="0" borderId="0" xfId="81" applyNumberFormat="1" applyFont="1" applyAlignment="1">
      <alignment horizontal="center" vertical="center" shrinkToFit="1"/>
    </xf>
    <xf numFmtId="49" fontId="30" fillId="0" borderId="0" xfId="81" applyNumberFormat="1" applyFont="1" applyAlignment="1">
      <alignment horizontal="center" vertical="center"/>
    </xf>
    <xf numFmtId="177" fontId="30" fillId="0" borderId="0" xfId="81" quotePrefix="1" applyNumberFormat="1" applyFont="1" applyAlignment="1">
      <alignment horizontal="center" vertical="center"/>
    </xf>
    <xf numFmtId="177" fontId="30" fillId="0" borderId="0" xfId="81" applyNumberFormat="1" applyFont="1" applyAlignment="1">
      <alignment horizontal="center" vertical="center"/>
    </xf>
    <xf numFmtId="0" fontId="30" fillId="0" borderId="0" xfId="81" applyFont="1" applyAlignment="1">
      <alignment horizontal="center" vertical="center"/>
    </xf>
    <xf numFmtId="49" fontId="35" fillId="0" borderId="0" xfId="122" applyNumberFormat="1" applyFont="1" applyAlignment="1">
      <alignment horizontal="center" vertical="center"/>
    </xf>
    <xf numFmtId="49" fontId="35" fillId="0" borderId="0" xfId="121" applyNumberFormat="1" applyFont="1" applyAlignment="1">
      <alignment horizontal="left" vertical="center"/>
    </xf>
    <xf numFmtId="49" fontId="35" fillId="0" borderId="0" xfId="121" applyNumberFormat="1" applyFont="1" applyAlignment="1">
      <alignment horizontal="center" vertical="center"/>
    </xf>
    <xf numFmtId="0" fontId="55" fillId="24" borderId="0" xfId="41" applyFill="1"/>
    <xf numFmtId="0" fontId="51" fillId="24" borderId="0" xfId="41" applyFont="1" applyFill="1" applyAlignment="1">
      <alignment horizontal="left"/>
    </xf>
    <xf numFmtId="0" fontId="56" fillId="24" borderId="0" xfId="41" applyFont="1" applyFill="1"/>
    <xf numFmtId="0" fontId="57" fillId="24" borderId="0" xfId="124" applyFont="1" applyFill="1"/>
    <xf numFmtId="0" fontId="58" fillId="24" borderId="0" xfId="41" applyFont="1" applyFill="1" applyAlignment="1">
      <alignment horizontal="left"/>
    </xf>
    <xf numFmtId="0" fontId="59" fillId="24" borderId="0" xfId="124" applyFont="1" applyFill="1"/>
    <xf numFmtId="0" fontId="35" fillId="24" borderId="0" xfId="124" applyFont="1" applyFill="1" applyAlignment="1">
      <alignment vertical="center"/>
    </xf>
    <xf numFmtId="0" fontId="61" fillId="24" borderId="0" xfId="41" applyFont="1" applyFill="1" applyAlignment="1">
      <alignment horizontal="center"/>
    </xf>
    <xf numFmtId="0" fontId="55" fillId="24" borderId="0" xfId="41" applyFill="1" applyAlignment="1">
      <alignment horizontal="center"/>
    </xf>
    <xf numFmtId="0" fontId="62" fillId="24" borderId="0" xfId="41" applyFont="1" applyFill="1" applyAlignment="1">
      <alignment vertical="center"/>
    </xf>
    <xf numFmtId="0" fontId="63" fillId="24" borderId="0" xfId="41" applyFont="1" applyFill="1"/>
    <xf numFmtId="0" fontId="36" fillId="24" borderId="0" xfId="41" applyFont="1" applyFill="1"/>
    <xf numFmtId="0" fontId="37" fillId="24" borderId="0" xfId="41" applyFont="1" applyFill="1"/>
    <xf numFmtId="0" fontId="65" fillId="24" borderId="0" xfId="41" applyFont="1" applyFill="1" applyAlignment="1">
      <alignment horizontal="right"/>
    </xf>
    <xf numFmtId="0" fontId="65" fillId="24" borderId="0" xfId="41" applyFont="1" applyFill="1"/>
    <xf numFmtId="0" fontId="49" fillId="24" borderId="0" xfId="41" applyFont="1" applyFill="1"/>
    <xf numFmtId="0" fontId="49" fillId="24" borderId="0" xfId="41" applyFont="1" applyFill="1" applyAlignment="1">
      <alignment horizontal="center" vertical="top"/>
    </xf>
    <xf numFmtId="0" fontId="66" fillId="24" borderId="0" xfId="41" applyFont="1" applyFill="1"/>
    <xf numFmtId="0" fontId="26" fillId="24" borderId="0" xfId="41" applyFont="1" applyFill="1"/>
    <xf numFmtId="0" fontId="29" fillId="24" borderId="0" xfId="41" applyFont="1" applyFill="1"/>
    <xf numFmtId="0" fontId="29" fillId="24" borderId="24" xfId="41" applyFont="1" applyFill="1" applyBorder="1"/>
    <xf numFmtId="0" fontId="29" fillId="24" borderId="23" xfId="41" applyFont="1" applyFill="1" applyBorder="1"/>
    <xf numFmtId="176" fontId="21" fillId="0" borderId="0" xfId="83" applyNumberFormat="1" applyFont="1" applyAlignment="1">
      <alignment vertical="center"/>
    </xf>
    <xf numFmtId="176" fontId="23" fillId="0" borderId="0" xfId="83" applyNumberFormat="1" applyFont="1" applyAlignment="1">
      <alignment vertical="center"/>
    </xf>
    <xf numFmtId="0" fontId="26" fillId="0" borderId="0" xfId="83" applyFont="1"/>
    <xf numFmtId="0" fontId="24" fillId="0" borderId="0" xfId="125" applyFont="1" applyAlignment="1">
      <alignment horizontal="left" vertical="center"/>
    </xf>
    <xf numFmtId="0" fontId="26" fillId="0" borderId="0" xfId="83" applyFont="1" applyAlignment="1">
      <alignment vertical="center"/>
    </xf>
    <xf numFmtId="0" fontId="25" fillId="0" borderId="0" xfId="125" applyFont="1" applyAlignment="1">
      <alignment horizontal="center"/>
    </xf>
    <xf numFmtId="0" fontId="39" fillId="0" borderId="0" xfId="41" applyFont="1" applyAlignment="1">
      <alignment vertical="center"/>
    </xf>
    <xf numFmtId="0" fontId="27" fillId="0" borderId="0" xfId="83" applyFont="1" applyAlignment="1">
      <alignment vertical="center"/>
    </xf>
    <xf numFmtId="0" fontId="28" fillId="0" borderId="0" xfId="83" applyFont="1"/>
    <xf numFmtId="0" fontId="28" fillId="0" borderId="0" xfId="125" applyFont="1" applyAlignment="1">
      <alignment vertical="center"/>
    </xf>
    <xf numFmtId="0" fontId="28" fillId="0" borderId="0" xfId="41" applyFont="1" applyAlignment="1">
      <alignment vertical="center"/>
    </xf>
    <xf numFmtId="0" fontId="30" fillId="0" borderId="0" xfId="83" applyFont="1" applyAlignment="1">
      <alignment vertical="center"/>
    </xf>
    <xf numFmtId="0" fontId="30" fillId="0" borderId="0" xfId="41" applyFont="1" applyAlignment="1">
      <alignment vertical="center"/>
    </xf>
    <xf numFmtId="0" fontId="36" fillId="0" borderId="0" xfId="41" applyFont="1" applyAlignment="1">
      <alignment vertical="center"/>
    </xf>
    <xf numFmtId="180" fontId="30" fillId="0" borderId="0" xfId="41" applyNumberFormat="1" applyFont="1" applyAlignment="1">
      <alignment vertical="center" shrinkToFit="1"/>
    </xf>
    <xf numFmtId="0" fontId="30" fillId="0" borderId="0" xfId="41" applyFont="1" applyAlignment="1">
      <alignment vertical="center" shrinkToFit="1"/>
    </xf>
    <xf numFmtId="0" fontId="30" fillId="0" borderId="0" xfId="41" applyFont="1" applyAlignment="1">
      <alignment horizontal="center" vertical="center"/>
    </xf>
    <xf numFmtId="0" fontId="34" fillId="0" borderId="0" xfId="83" applyFont="1" applyAlignment="1">
      <alignment vertical="center"/>
    </xf>
    <xf numFmtId="49" fontId="30" fillId="0" borderId="0" xfId="83" applyNumberFormat="1" applyFont="1" applyAlignment="1">
      <alignment horizontal="center"/>
    </xf>
    <xf numFmtId="185" fontId="30" fillId="0" borderId="0" xfId="83" applyNumberFormat="1" applyFont="1" applyAlignment="1">
      <alignment horizontal="center"/>
    </xf>
    <xf numFmtId="185" fontId="30" fillId="0" borderId="0" xfId="83" applyNumberFormat="1" applyFont="1" applyAlignment="1">
      <alignment horizontal="right"/>
    </xf>
    <xf numFmtId="49" fontId="30" fillId="0" borderId="0" xfId="83" applyNumberFormat="1" applyFont="1" applyAlignment="1">
      <alignment horizontal="left"/>
    </xf>
    <xf numFmtId="0" fontId="68" fillId="0" borderId="0" xfId="41" applyFont="1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8" fillId="24" borderId="0" xfId="41" applyFont="1" applyFill="1"/>
    <xf numFmtId="0" fontId="28" fillId="24" borderId="24" xfId="41" applyFont="1" applyFill="1" applyBorder="1"/>
    <xf numFmtId="0" fontId="26" fillId="0" borderId="0" xfId="0" applyFont="1"/>
    <xf numFmtId="176" fontId="21" fillId="0" borderId="0" xfId="119" applyNumberFormat="1" applyFont="1" applyAlignment="1">
      <alignment vertical="center"/>
    </xf>
    <xf numFmtId="176" fontId="23" fillId="0" borderId="0" xfId="119" applyNumberFormat="1" applyFont="1" applyAlignment="1">
      <alignment vertical="center"/>
    </xf>
    <xf numFmtId="0" fontId="26" fillId="0" borderId="0" xfId="119" applyFont="1"/>
    <xf numFmtId="0" fontId="26" fillId="0" borderId="0" xfId="119" applyFont="1" applyAlignment="1">
      <alignment vertical="center"/>
    </xf>
    <xf numFmtId="0" fontId="39" fillId="0" borderId="0" xfId="77" applyFont="1" applyAlignment="1">
      <alignment vertical="center"/>
    </xf>
    <xf numFmtId="0" fontId="27" fillId="0" borderId="0" xfId="119" applyFont="1" applyAlignment="1">
      <alignment vertical="center"/>
    </xf>
    <xf numFmtId="0" fontId="28" fillId="0" borderId="0" xfId="119" applyFont="1"/>
    <xf numFmtId="0" fontId="28" fillId="0" borderId="0" xfId="77" applyFont="1" applyAlignment="1">
      <alignment vertical="center"/>
    </xf>
    <xf numFmtId="0" fontId="30" fillId="0" borderId="0" xfId="119" applyFont="1"/>
    <xf numFmtId="0" fontId="31" fillId="0" borderId="0" xfId="119" applyFont="1" applyAlignment="1">
      <alignment vertical="center"/>
    </xf>
    <xf numFmtId="0" fontId="30" fillId="0" borderId="0" xfId="119" applyFont="1" applyAlignment="1">
      <alignment vertical="center"/>
    </xf>
    <xf numFmtId="176" fontId="32" fillId="0" borderId="0" xfId="119" applyNumberFormat="1" applyFont="1" applyAlignment="1">
      <alignment horizontal="left" vertical="center"/>
    </xf>
    <xf numFmtId="0" fontId="31" fillId="0" borderId="0" xfId="119" applyFont="1" applyAlignment="1">
      <alignment vertical="top"/>
    </xf>
    <xf numFmtId="0" fontId="31" fillId="0" borderId="0" xfId="77" applyFont="1" applyAlignment="1">
      <alignment horizontal="right" vertical="center"/>
    </xf>
    <xf numFmtId="0" fontId="30" fillId="0" borderId="0" xfId="77" applyFont="1" applyAlignment="1">
      <alignment vertical="center"/>
    </xf>
    <xf numFmtId="0" fontId="36" fillId="0" borderId="0" xfId="77" applyFont="1" applyAlignment="1">
      <alignment vertical="center"/>
    </xf>
    <xf numFmtId="0" fontId="30" fillId="0" borderId="0" xfId="77" applyFont="1" applyAlignment="1">
      <alignment vertical="center" shrinkToFit="1"/>
    </xf>
    <xf numFmtId="180" fontId="30" fillId="0" borderId="0" xfId="77" applyNumberFormat="1" applyFont="1" applyAlignment="1">
      <alignment vertical="center" shrinkToFit="1"/>
    </xf>
    <xf numFmtId="0" fontId="30" fillId="0" borderId="0" xfId="77" applyFont="1" applyAlignment="1">
      <alignment horizontal="center" vertical="center"/>
    </xf>
    <xf numFmtId="0" fontId="30" fillId="0" borderId="0" xfId="119" applyFont="1" applyAlignment="1">
      <alignment shrinkToFit="1"/>
    </xf>
    <xf numFmtId="0" fontId="30" fillId="0" borderId="0" xfId="119" applyFont="1" applyAlignment="1">
      <alignment horizontal="center" shrinkToFit="1"/>
    </xf>
    <xf numFmtId="177" fontId="30" fillId="0" borderId="0" xfId="119" applyNumberFormat="1" applyFont="1" applyAlignment="1">
      <alignment horizontal="center" shrinkToFit="1"/>
    </xf>
    <xf numFmtId="0" fontId="34" fillId="0" borderId="0" xfId="119" applyFont="1" applyAlignment="1">
      <alignment vertical="center"/>
    </xf>
    <xf numFmtId="49" fontId="30" fillId="0" borderId="0" xfId="119" applyNumberFormat="1" applyFont="1" applyAlignment="1">
      <alignment horizontal="center"/>
    </xf>
    <xf numFmtId="185" fontId="30" fillId="0" borderId="0" xfId="119" applyNumberFormat="1" applyFont="1" applyAlignment="1">
      <alignment horizontal="center"/>
    </xf>
    <xf numFmtId="185" fontId="30" fillId="0" borderId="0" xfId="119" applyNumberFormat="1" applyFont="1" applyAlignment="1">
      <alignment horizontal="right"/>
    </xf>
    <xf numFmtId="49" fontId="30" fillId="0" borderId="0" xfId="119" applyNumberFormat="1" applyFont="1" applyAlignment="1">
      <alignment horizontal="left"/>
    </xf>
    <xf numFmtId="0" fontId="68" fillId="0" borderId="0" xfId="77" applyFont="1" applyAlignment="1">
      <alignment vertical="center"/>
    </xf>
    <xf numFmtId="0" fontId="78" fillId="0" borderId="0" xfId="119" applyFont="1"/>
    <xf numFmtId="0" fontId="80" fillId="24" borderId="0" xfId="41" applyFont="1" applyFill="1"/>
    <xf numFmtId="0" fontId="81" fillId="24" borderId="0" xfId="41" applyFont="1" applyFill="1" applyAlignment="1">
      <alignment horizontal="center"/>
    </xf>
    <xf numFmtId="0" fontId="80" fillId="24" borderId="0" xfId="41" applyFont="1" applyFill="1" applyAlignment="1">
      <alignment horizontal="center"/>
    </xf>
    <xf numFmtId="0" fontId="24" fillId="24" borderId="0" xfId="41" applyFont="1" applyFill="1"/>
    <xf numFmtId="0" fontId="81" fillId="24" borderId="0" xfId="41" applyFont="1" applyFill="1"/>
    <xf numFmtId="0" fontId="42" fillId="0" borderId="0" xfId="0" applyFont="1" applyAlignment="1">
      <alignment vertical="center"/>
    </xf>
    <xf numFmtId="0" fontId="0" fillId="26" borderId="0" xfId="0" applyFill="1"/>
    <xf numFmtId="0" fontId="0" fillId="27" borderId="0" xfId="0" applyFill="1"/>
    <xf numFmtId="0" fontId="30" fillId="27" borderId="0" xfId="0" applyFont="1" applyFill="1" applyAlignment="1">
      <alignment vertical="center"/>
    </xf>
    <xf numFmtId="0" fontId="30" fillId="27" borderId="0" xfId="0" applyFont="1" applyFill="1" applyAlignment="1">
      <alignment vertical="center" shrinkToFit="1"/>
    </xf>
    <xf numFmtId="0" fontId="30" fillId="27" borderId="0" xfId="0" applyFont="1" applyFill="1" applyAlignment="1">
      <alignment horizontal="center" vertical="center" shrinkToFit="1"/>
    </xf>
    <xf numFmtId="176" fontId="33" fillId="25" borderId="0" xfId="0" applyNumberFormat="1" applyFont="1" applyFill="1" applyAlignment="1">
      <alignment horizontal="left" vertical="center"/>
    </xf>
    <xf numFmtId="176" fontId="37" fillId="25" borderId="0" xfId="0" applyNumberFormat="1" applyFont="1" applyFill="1" applyAlignment="1">
      <alignment horizontal="left" vertical="center"/>
    </xf>
    <xf numFmtId="176" fontId="52" fillId="25" borderId="0" xfId="0" applyNumberFormat="1" applyFont="1" applyFill="1" applyAlignment="1">
      <alignment horizontal="left" vertical="center"/>
    </xf>
    <xf numFmtId="176" fontId="52" fillId="25" borderId="23" xfId="0" applyNumberFormat="1" applyFont="1" applyFill="1" applyBorder="1" applyAlignment="1">
      <alignment vertical="center"/>
    </xf>
    <xf numFmtId="176" fontId="52" fillId="25" borderId="0" xfId="0" applyNumberFormat="1" applyFont="1" applyFill="1" applyAlignment="1">
      <alignment horizontal="center" vertical="center"/>
    </xf>
    <xf numFmtId="0" fontId="36" fillId="25" borderId="0" xfId="0" applyFont="1" applyFill="1" applyAlignment="1">
      <alignment horizontal="left"/>
    </xf>
    <xf numFmtId="0" fontId="53" fillId="25" borderId="20" xfId="0" applyFont="1" applyFill="1" applyBorder="1" applyAlignment="1">
      <alignment horizontal="center" vertical="center" shrinkToFit="1"/>
    </xf>
    <xf numFmtId="176" fontId="41" fillId="25" borderId="20" xfId="0" applyNumberFormat="1" applyFont="1" applyFill="1" applyBorder="1" applyAlignment="1">
      <alignment horizontal="right" vertical="center" shrinkToFit="1"/>
    </xf>
    <xf numFmtId="0" fontId="30" fillId="25" borderId="48" xfId="0" applyFont="1" applyFill="1" applyBorder="1" applyAlignment="1">
      <alignment vertical="center" shrinkToFit="1"/>
    </xf>
    <xf numFmtId="49" fontId="30" fillId="25" borderId="27" xfId="0" applyNumberFormat="1" applyFont="1" applyFill="1" applyBorder="1" applyAlignment="1">
      <alignment horizontal="center" vertical="center" shrinkToFit="1"/>
    </xf>
    <xf numFmtId="49" fontId="30" fillId="25" borderId="10" xfId="0" applyNumberFormat="1" applyFont="1" applyFill="1" applyBorder="1" applyAlignment="1">
      <alignment horizontal="center" vertical="center" shrinkToFit="1"/>
    </xf>
    <xf numFmtId="49" fontId="30" fillId="25" borderId="11" xfId="0" applyNumberFormat="1" applyFont="1" applyFill="1" applyBorder="1" applyAlignment="1">
      <alignment horizontal="center" vertical="center" shrinkToFit="1"/>
    </xf>
    <xf numFmtId="177" fontId="30" fillId="25" borderId="14" xfId="0" applyNumberFormat="1" applyFont="1" applyFill="1" applyBorder="1" applyAlignment="1">
      <alignment vertical="center" shrinkToFit="1"/>
    </xf>
    <xf numFmtId="178" fontId="30" fillId="25" borderId="17" xfId="0" applyNumberFormat="1" applyFont="1" applyFill="1" applyBorder="1" applyAlignment="1">
      <alignment horizontal="left" vertical="center" shrinkToFit="1"/>
    </xf>
    <xf numFmtId="0" fontId="30" fillId="25" borderId="0" xfId="0" applyFont="1" applyFill="1" applyAlignment="1">
      <alignment vertical="center" shrinkToFit="1"/>
    </xf>
    <xf numFmtId="11" fontId="30" fillId="25" borderId="0" xfId="0" applyNumberFormat="1" applyFont="1" applyFill="1" applyAlignment="1">
      <alignment horizontal="center" vertical="center" shrinkToFit="1"/>
    </xf>
    <xf numFmtId="0" fontId="33" fillId="25" borderId="0" xfId="0" applyFont="1" applyFill="1" applyAlignment="1">
      <alignment horizontal="left" vertical="center"/>
    </xf>
    <xf numFmtId="0" fontId="51" fillId="25" borderId="0" xfId="0" applyFont="1" applyFill="1" applyAlignment="1">
      <alignment vertical="center"/>
    </xf>
    <xf numFmtId="176" fontId="52" fillId="25" borderId="0" xfId="0" applyNumberFormat="1" applyFont="1" applyFill="1" applyAlignment="1">
      <alignment vertical="center"/>
    </xf>
    <xf numFmtId="0" fontId="52" fillId="25" borderId="0" xfId="0" applyFont="1" applyFill="1" applyAlignment="1">
      <alignment vertical="center"/>
    </xf>
    <xf numFmtId="0" fontId="51" fillId="25" borderId="0" xfId="0" applyFont="1" applyFill="1" applyAlignment="1">
      <alignment horizontal="center" vertical="center"/>
    </xf>
    <xf numFmtId="0" fontId="41" fillId="25" borderId="20" xfId="0" applyFont="1" applyFill="1" applyBorder="1" applyAlignment="1">
      <alignment horizontal="center" vertical="center" shrinkToFit="1"/>
    </xf>
    <xf numFmtId="0" fontId="41" fillId="25" borderId="20" xfId="0" applyFont="1" applyFill="1" applyBorder="1" applyAlignment="1">
      <alignment horizontal="right" vertical="center" shrinkToFit="1"/>
    </xf>
    <xf numFmtId="0" fontId="30" fillId="25" borderId="21" xfId="0" applyFont="1" applyFill="1" applyBorder="1" applyAlignment="1">
      <alignment vertical="center" shrinkToFit="1"/>
    </xf>
    <xf numFmtId="0" fontId="30" fillId="25" borderId="0" xfId="0" applyFont="1" applyFill="1" applyAlignment="1">
      <alignment horizontal="center" vertical="center" shrinkToFit="1"/>
    </xf>
    <xf numFmtId="177" fontId="30" fillId="25" borderId="33" xfId="0" applyNumberFormat="1" applyFont="1" applyFill="1" applyBorder="1" applyAlignment="1">
      <alignment vertical="center" shrinkToFit="1"/>
    </xf>
    <xf numFmtId="0" fontId="36" fillId="25" borderId="0" xfId="0" applyFont="1" applyFill="1" applyAlignment="1">
      <alignment vertical="center"/>
    </xf>
    <xf numFmtId="176" fontId="54" fillId="25" borderId="20" xfId="0" applyNumberFormat="1" applyFont="1" applyFill="1" applyBorder="1" applyAlignment="1">
      <alignment horizontal="center" vertical="center" shrinkToFit="1"/>
    </xf>
    <xf numFmtId="176" fontId="30" fillId="25" borderId="20" xfId="0" applyNumberFormat="1" applyFont="1" applyFill="1" applyBorder="1" applyAlignment="1">
      <alignment horizontal="right" vertical="center" shrinkToFit="1"/>
    </xf>
    <xf numFmtId="176" fontId="30" fillId="25" borderId="21" xfId="0" applyNumberFormat="1" applyFont="1" applyFill="1" applyBorder="1" applyAlignment="1">
      <alignment vertical="center" shrinkToFit="1"/>
    </xf>
    <xf numFmtId="0" fontId="30" fillId="25" borderId="10" xfId="0" applyFont="1" applyFill="1" applyBorder="1" applyAlignment="1">
      <alignment horizontal="center" vertical="center" shrinkToFit="1"/>
    </xf>
    <xf numFmtId="0" fontId="30" fillId="25" borderId="0" xfId="0" applyFont="1" applyFill="1"/>
    <xf numFmtId="177" fontId="30" fillId="25" borderId="0" xfId="0" applyNumberFormat="1" applyFont="1" applyFill="1" applyAlignment="1">
      <alignment vertical="center" shrinkToFit="1"/>
    </xf>
    <xf numFmtId="178" fontId="30" fillId="25" borderId="0" xfId="0" applyNumberFormat="1" applyFont="1" applyFill="1" applyAlignment="1">
      <alignment horizontal="left" vertical="center" shrinkToFit="1"/>
    </xf>
    <xf numFmtId="0" fontId="68" fillId="28" borderId="0" xfId="0" applyFont="1" applyFill="1" applyAlignment="1">
      <alignment vertical="center"/>
    </xf>
    <xf numFmtId="176" fontId="38" fillId="25" borderId="0" xfId="0" applyNumberFormat="1" applyFont="1" applyFill="1" applyAlignment="1">
      <alignment vertical="center"/>
    </xf>
    <xf numFmtId="176" fontId="69" fillId="25" borderId="0" xfId="0" applyNumberFormat="1" applyFont="1" applyFill="1" applyAlignment="1">
      <alignment vertical="center"/>
    </xf>
    <xf numFmtId="0" fontId="70" fillId="25" borderId="0" xfId="0" applyFont="1" applyFill="1" applyAlignment="1">
      <alignment vertical="center"/>
    </xf>
    <xf numFmtId="0" fontId="71" fillId="25" borderId="0" xfId="124" applyFont="1" applyFill="1" applyAlignment="1">
      <alignment horizontal="left" vertical="center"/>
    </xf>
    <xf numFmtId="0" fontId="72" fillId="25" borderId="0" xfId="124" applyFont="1" applyFill="1" applyAlignment="1">
      <alignment horizontal="center"/>
    </xf>
    <xf numFmtId="0" fontId="27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9" fillId="25" borderId="0" xfId="124" applyFont="1" applyFill="1" applyAlignment="1">
      <alignment horizontal="right" vertical="center"/>
    </xf>
    <xf numFmtId="0" fontId="30" fillId="25" borderId="0" xfId="0" applyFont="1" applyFill="1" applyAlignment="1">
      <alignment vertical="center"/>
    </xf>
    <xf numFmtId="0" fontId="31" fillId="25" borderId="0" xfId="0" applyFont="1" applyFill="1" applyAlignment="1">
      <alignment vertical="center"/>
    </xf>
    <xf numFmtId="0" fontId="31" fillId="25" borderId="0" xfId="0" applyFont="1" applyFill="1" applyAlignment="1">
      <alignment vertical="top"/>
    </xf>
    <xf numFmtId="0" fontId="31" fillId="25" borderId="0" xfId="0" applyFont="1" applyFill="1" applyAlignment="1">
      <alignment horizontal="right" vertical="center"/>
    </xf>
    <xf numFmtId="0" fontId="31" fillId="25" borderId="0" xfId="0" applyFont="1" applyFill="1" applyAlignment="1">
      <alignment horizontal="right" vertical="top"/>
    </xf>
    <xf numFmtId="0" fontId="73" fillId="25" borderId="0" xfId="0" applyFont="1" applyFill="1" applyAlignment="1">
      <alignment horizontal="left" vertical="center"/>
    </xf>
    <xf numFmtId="49" fontId="30" fillId="25" borderId="0" xfId="0" applyNumberFormat="1" applyFont="1" applyFill="1" applyAlignment="1">
      <alignment horizontal="center" vertical="center" shrinkToFit="1"/>
    </xf>
    <xf numFmtId="0" fontId="43" fillId="25" borderId="20" xfId="0" applyFont="1" applyFill="1" applyBorder="1" applyAlignment="1">
      <alignment horizontal="center" vertical="center" shrinkToFit="1"/>
    </xf>
    <xf numFmtId="0" fontId="30" fillId="25" borderId="20" xfId="0" applyFont="1" applyFill="1" applyBorder="1" applyAlignment="1">
      <alignment horizontal="right" vertical="center" shrinkToFit="1"/>
    </xf>
    <xf numFmtId="0" fontId="30" fillId="25" borderId="11" xfId="0" applyFont="1" applyFill="1" applyBorder="1" applyAlignment="1">
      <alignment vertical="center" shrinkToFit="1"/>
    </xf>
    <xf numFmtId="177" fontId="30" fillId="25" borderId="0" xfId="0" applyNumberFormat="1" applyFont="1" applyFill="1" applyAlignment="1">
      <alignment horizontal="right" vertical="center"/>
    </xf>
    <xf numFmtId="177" fontId="30" fillId="25" borderId="0" xfId="0" applyNumberFormat="1" applyFont="1" applyFill="1" applyAlignment="1">
      <alignment horizontal="center" vertical="center"/>
    </xf>
    <xf numFmtId="181" fontId="30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left" vertical="center" shrinkToFit="1"/>
    </xf>
    <xf numFmtId="177" fontId="30" fillId="25" borderId="0" xfId="0" applyNumberFormat="1" applyFont="1" applyFill="1" applyAlignment="1">
      <alignment horizontal="center" vertical="center" wrapText="1" shrinkToFit="1"/>
    </xf>
    <xf numFmtId="0" fontId="30" fillId="25" borderId="26" xfId="0" applyFont="1" applyFill="1" applyBorder="1" applyAlignment="1">
      <alignment horizontal="center" vertical="center" shrinkToFit="1"/>
    </xf>
    <xf numFmtId="176" fontId="30" fillId="25" borderId="57" xfId="0" applyNumberFormat="1" applyFont="1" applyFill="1" applyBorder="1" applyAlignment="1">
      <alignment vertical="center"/>
    </xf>
    <xf numFmtId="176" fontId="30" fillId="25" borderId="0" xfId="0" applyNumberFormat="1" applyFont="1" applyFill="1" applyAlignment="1">
      <alignment vertical="center"/>
    </xf>
    <xf numFmtId="181" fontId="30" fillId="25" borderId="0" xfId="0" applyNumberFormat="1" applyFont="1" applyFill="1" applyAlignment="1">
      <alignment vertical="center"/>
    </xf>
    <xf numFmtId="177" fontId="30" fillId="25" borderId="0" xfId="0" applyNumberFormat="1" applyFont="1" applyFill="1" applyAlignment="1">
      <alignment vertical="center"/>
    </xf>
    <xf numFmtId="49" fontId="30" fillId="25" borderId="0" xfId="0" applyNumberFormat="1" applyFont="1" applyFill="1" applyAlignment="1">
      <alignment horizontal="center" vertical="center"/>
    </xf>
    <xf numFmtId="176" fontId="30" fillId="25" borderId="0" xfId="0" applyNumberFormat="1" applyFont="1" applyFill="1" applyAlignment="1">
      <alignment vertical="center" shrinkToFit="1"/>
    </xf>
    <xf numFmtId="0" fontId="30" fillId="25" borderId="27" xfId="0" applyFont="1" applyFill="1" applyBorder="1" applyAlignment="1">
      <alignment vertical="center" shrinkToFit="1"/>
    </xf>
    <xf numFmtId="0" fontId="30" fillId="25" borderId="10" xfId="0" applyFont="1" applyFill="1" applyBorder="1" applyAlignment="1">
      <alignment vertical="center" shrinkToFit="1"/>
    </xf>
    <xf numFmtId="0" fontId="30" fillId="25" borderId="0" xfId="0" applyFont="1" applyFill="1" applyAlignment="1">
      <alignment horizontal="center" vertical="center"/>
    </xf>
    <xf numFmtId="0" fontId="34" fillId="25" borderId="0" xfId="0" applyFont="1" applyFill="1" applyAlignment="1">
      <alignment vertical="center"/>
    </xf>
    <xf numFmtId="0" fontId="35" fillId="25" borderId="0" xfId="0" applyFont="1" applyFill="1" applyAlignment="1">
      <alignment vertical="center"/>
    </xf>
    <xf numFmtId="0" fontId="34" fillId="25" borderId="0" xfId="0" applyFont="1" applyFill="1" applyAlignment="1">
      <alignment vertical="top"/>
    </xf>
    <xf numFmtId="176" fontId="30" fillId="25" borderId="27" xfId="0" applyNumberFormat="1" applyFont="1" applyFill="1" applyBorder="1" applyAlignment="1">
      <alignment vertical="center" shrinkToFit="1"/>
    </xf>
    <xf numFmtId="176" fontId="30" fillId="25" borderId="10" xfId="0" applyNumberFormat="1" applyFont="1" applyFill="1" applyBorder="1" applyAlignment="1">
      <alignment vertical="center" shrinkToFit="1"/>
    </xf>
    <xf numFmtId="176" fontId="30" fillId="25" borderId="11" xfId="0" applyNumberFormat="1" applyFont="1" applyFill="1" applyBorder="1" applyAlignment="1">
      <alignment vertical="center" shrinkToFit="1"/>
    </xf>
    <xf numFmtId="176" fontId="30" fillId="25" borderId="10" xfId="0" applyNumberFormat="1" applyFont="1" applyFill="1" applyBorder="1" applyAlignment="1">
      <alignment horizontal="center" vertical="center" shrinkToFit="1"/>
    </xf>
    <xf numFmtId="177" fontId="30" fillId="25" borderId="19" xfId="83" applyNumberFormat="1" applyFont="1" applyFill="1" applyBorder="1" applyAlignment="1">
      <alignment horizontal="right" shrinkToFit="1"/>
    </xf>
    <xf numFmtId="176" fontId="35" fillId="25" borderId="0" xfId="0" applyNumberFormat="1" applyFont="1" applyFill="1" applyAlignment="1">
      <alignment vertical="center"/>
    </xf>
    <xf numFmtId="0" fontId="30" fillId="25" borderId="20" xfId="0" applyFont="1" applyFill="1" applyBorder="1" applyAlignment="1">
      <alignment horizontal="center" vertical="center" shrinkToFit="1"/>
    </xf>
    <xf numFmtId="0" fontId="30" fillId="25" borderId="0" xfId="83" applyFont="1" applyFill="1"/>
    <xf numFmtId="0" fontId="31" fillId="25" borderId="0" xfId="83" applyFont="1" applyFill="1" applyAlignment="1">
      <alignment vertical="center"/>
    </xf>
    <xf numFmtId="0" fontId="30" fillId="25" borderId="0" xfId="83" applyFont="1" applyFill="1" applyAlignment="1">
      <alignment vertical="center"/>
    </xf>
    <xf numFmtId="176" fontId="32" fillId="25" borderId="0" xfId="83" applyNumberFormat="1" applyFont="1" applyFill="1" applyAlignment="1">
      <alignment horizontal="left" vertical="center"/>
    </xf>
    <xf numFmtId="0" fontId="31" fillId="25" borderId="0" xfId="83" applyFont="1" applyFill="1" applyAlignment="1">
      <alignment vertical="top"/>
    </xf>
    <xf numFmtId="0" fontId="31" fillId="25" borderId="0" xfId="41" applyFont="1" applyFill="1" applyAlignment="1">
      <alignment horizontal="right" vertical="center"/>
    </xf>
    <xf numFmtId="0" fontId="30" fillId="25" borderId="0" xfId="41" applyFont="1" applyFill="1" applyAlignment="1">
      <alignment vertical="center"/>
    </xf>
    <xf numFmtId="0" fontId="33" fillId="25" borderId="0" xfId="83" applyFont="1" applyFill="1" applyAlignment="1">
      <alignment vertical="center"/>
    </xf>
    <xf numFmtId="182" fontId="36" fillId="25" borderId="0" xfId="83" applyNumberFormat="1" applyFont="1" applyFill="1" applyAlignment="1">
      <alignment horizontal="center"/>
    </xf>
    <xf numFmtId="181" fontId="36" fillId="25" borderId="0" xfId="83" applyNumberFormat="1" applyFont="1" applyFill="1" applyAlignment="1">
      <alignment horizontal="center"/>
    </xf>
    <xf numFmtId="0" fontId="36" fillId="25" borderId="0" xfId="83" applyFont="1" applyFill="1" applyAlignment="1">
      <alignment horizontal="center"/>
    </xf>
    <xf numFmtId="0" fontId="37" fillId="25" borderId="0" xfId="83" applyFont="1" applyFill="1"/>
    <xf numFmtId="0" fontId="36" fillId="25" borderId="0" xfId="83" applyFont="1" applyFill="1" applyAlignment="1">
      <alignment vertical="center"/>
    </xf>
    <xf numFmtId="183" fontId="36" fillId="25" borderId="0" xfId="83" applyNumberFormat="1" applyFont="1" applyFill="1" applyAlignment="1">
      <alignment horizontal="center"/>
    </xf>
    <xf numFmtId="0" fontId="36" fillId="25" borderId="0" xfId="41" applyFont="1" applyFill="1" applyAlignment="1">
      <alignment vertical="center"/>
    </xf>
    <xf numFmtId="0" fontId="30" fillId="25" borderId="20" xfId="83" applyFont="1" applyFill="1" applyBorder="1" applyAlignment="1">
      <alignment vertical="center" shrinkToFit="1"/>
    </xf>
    <xf numFmtId="0" fontId="30" fillId="25" borderId="0" xfId="41" applyFont="1" applyFill="1" applyAlignment="1">
      <alignment vertical="center" shrinkToFit="1"/>
    </xf>
    <xf numFmtId="0" fontId="30" fillId="25" borderId="27" xfId="83" applyFont="1" applyFill="1" applyBorder="1" applyAlignment="1">
      <alignment shrinkToFit="1"/>
    </xf>
    <xf numFmtId="178" fontId="30" fillId="25" borderId="18" xfId="83" applyNumberFormat="1" applyFont="1" applyFill="1" applyBorder="1" applyAlignment="1">
      <alignment horizontal="left" shrinkToFit="1"/>
    </xf>
    <xf numFmtId="0" fontId="30" fillId="25" borderId="10" xfId="83" applyFont="1" applyFill="1" applyBorder="1" applyAlignment="1">
      <alignment shrinkToFit="1"/>
    </xf>
    <xf numFmtId="178" fontId="30" fillId="25" borderId="16" xfId="83" applyNumberFormat="1" applyFont="1" applyFill="1" applyBorder="1" applyAlignment="1">
      <alignment horizontal="left" shrinkToFit="1"/>
    </xf>
    <xf numFmtId="0" fontId="30" fillId="25" borderId="0" xfId="83" applyFont="1" applyFill="1" applyAlignment="1">
      <alignment shrinkToFit="1"/>
    </xf>
    <xf numFmtId="0" fontId="30" fillId="25" borderId="0" xfId="83" applyFont="1" applyFill="1" applyAlignment="1">
      <alignment horizontal="center" shrinkToFit="1"/>
    </xf>
    <xf numFmtId="177" fontId="30" fillId="25" borderId="0" xfId="83" applyNumberFormat="1" applyFont="1" applyFill="1" applyAlignment="1">
      <alignment horizontal="center" shrinkToFit="1"/>
    </xf>
    <xf numFmtId="0" fontId="30" fillId="25" borderId="0" xfId="83" applyFont="1" applyFill="1" applyAlignment="1">
      <alignment horizontal="left" vertical="center" shrinkToFit="1"/>
    </xf>
    <xf numFmtId="0" fontId="30" fillId="25" borderId="0" xfId="83" applyFont="1" applyFill="1" applyAlignment="1">
      <alignment horizontal="center" vertical="center"/>
    </xf>
    <xf numFmtId="177" fontId="30" fillId="25" borderId="0" xfId="83" applyNumberFormat="1" applyFont="1" applyFill="1" applyAlignment="1">
      <alignment horizontal="right" vertical="center"/>
    </xf>
    <xf numFmtId="178" fontId="30" fillId="25" borderId="0" xfId="83" applyNumberFormat="1" applyFont="1" applyFill="1" applyAlignment="1">
      <alignment horizontal="left" vertical="center"/>
    </xf>
    <xf numFmtId="177" fontId="30" fillId="25" borderId="0" xfId="83" applyNumberFormat="1" applyFont="1" applyFill="1" applyAlignment="1">
      <alignment vertical="center"/>
    </xf>
    <xf numFmtId="177" fontId="30" fillId="25" borderId="0" xfId="83" applyNumberFormat="1" applyFont="1" applyFill="1" applyAlignment="1">
      <alignment horizontal="center" vertical="center"/>
    </xf>
    <xf numFmtId="0" fontId="30" fillId="25" borderId="0" xfId="41" applyFont="1" applyFill="1" applyAlignment="1">
      <alignment horizontal="center" vertical="center"/>
    </xf>
    <xf numFmtId="0" fontId="36" fillId="25" borderId="0" xfId="83" applyFont="1" applyFill="1" applyAlignment="1">
      <alignment horizontal="center" vertical="center"/>
    </xf>
    <xf numFmtId="0" fontId="36" fillId="25" borderId="0" xfId="83" applyFont="1" applyFill="1" applyAlignment="1">
      <alignment horizontal="left" vertical="center"/>
    </xf>
    <xf numFmtId="0" fontId="36" fillId="25" borderId="0" xfId="83" quotePrefix="1" applyFont="1" applyFill="1" applyAlignment="1">
      <alignment horizontal="center" vertical="center"/>
    </xf>
    <xf numFmtId="49" fontId="37" fillId="25" borderId="0" xfId="83" applyNumberFormat="1" applyFont="1" applyFill="1" applyAlignment="1">
      <alignment horizontal="left"/>
    </xf>
    <xf numFmtId="0" fontId="30" fillId="25" borderId="20" xfId="83" applyFont="1" applyFill="1" applyBorder="1" applyAlignment="1">
      <alignment horizontal="center" shrinkToFit="1"/>
    </xf>
    <xf numFmtId="0" fontId="30" fillId="25" borderId="21" xfId="83" applyFont="1" applyFill="1" applyBorder="1" applyAlignment="1">
      <alignment shrinkToFit="1"/>
    </xf>
    <xf numFmtId="181" fontId="30" fillId="25" borderId="27" xfId="109" applyNumberFormat="1" applyFont="1" applyFill="1" applyBorder="1" applyAlignment="1">
      <alignment horizontal="left" vertical="center" shrinkToFit="1"/>
    </xf>
    <xf numFmtId="0" fontId="30" fillId="25" borderId="27" xfId="109" applyFont="1" applyFill="1" applyBorder="1" applyAlignment="1">
      <alignment horizontal="center" vertical="center" shrinkToFit="1"/>
    </xf>
    <xf numFmtId="0" fontId="30" fillId="25" borderId="10" xfId="109" applyFont="1" applyFill="1" applyBorder="1" applyAlignment="1">
      <alignment horizontal="left" vertical="center" shrinkToFit="1"/>
    </xf>
    <xf numFmtId="0" fontId="30" fillId="25" borderId="10" xfId="109" applyFont="1" applyFill="1" applyBorder="1" applyAlignment="1">
      <alignment horizontal="center" vertical="center" shrinkToFit="1"/>
    </xf>
    <xf numFmtId="176" fontId="37" fillId="25" borderId="0" xfId="83" applyNumberFormat="1" applyFont="1" applyFill="1" applyAlignment="1">
      <alignment vertical="center"/>
    </xf>
    <xf numFmtId="0" fontId="86" fillId="25" borderId="0" xfId="83" applyFont="1" applyFill="1" applyAlignment="1">
      <alignment horizontal="right"/>
    </xf>
    <xf numFmtId="0" fontId="30" fillId="25" borderId="20" xfId="83" applyFont="1" applyFill="1" applyBorder="1" applyAlignment="1">
      <alignment horizontal="center" vertical="center" shrinkToFit="1"/>
    </xf>
    <xf numFmtId="0" fontId="30" fillId="25" borderId="10" xfId="83" applyFont="1" applyFill="1" applyBorder="1" applyAlignment="1">
      <alignment horizontal="center" shrinkToFit="1"/>
    </xf>
    <xf numFmtId="1" fontId="30" fillId="25" borderId="0" xfId="83" applyNumberFormat="1" applyFont="1" applyFill="1" applyAlignment="1">
      <alignment horizontal="center"/>
    </xf>
    <xf numFmtId="177" fontId="30" fillId="25" borderId="0" xfId="83" applyNumberFormat="1" applyFont="1" applyFill="1" applyAlignment="1">
      <alignment horizontal="right"/>
    </xf>
    <xf numFmtId="178" fontId="30" fillId="25" borderId="0" xfId="83" applyNumberFormat="1" applyFont="1" applyFill="1" applyAlignment="1">
      <alignment horizontal="left"/>
    </xf>
    <xf numFmtId="177" fontId="30" fillId="25" borderId="0" xfId="83" applyNumberFormat="1" applyFont="1" applyFill="1" applyAlignment="1">
      <alignment horizontal="center"/>
    </xf>
    <xf numFmtId="177" fontId="30" fillId="25" borderId="0" xfId="83" applyNumberFormat="1" applyFont="1" applyFill="1"/>
    <xf numFmtId="181" fontId="85" fillId="25" borderId="0" xfId="83" applyNumberFormat="1" applyFont="1" applyFill="1" applyAlignment="1">
      <alignment horizontal="right"/>
    </xf>
    <xf numFmtId="0" fontId="35" fillId="25" borderId="0" xfId="83" applyFont="1" applyFill="1" applyAlignment="1">
      <alignment horizontal="left" vertical="center"/>
    </xf>
    <xf numFmtId="0" fontId="35" fillId="25" borderId="0" xfId="83" applyFont="1" applyFill="1" applyAlignment="1">
      <alignment vertical="center"/>
    </xf>
    <xf numFmtId="177" fontId="30" fillId="25" borderId="0" xfId="83" applyNumberFormat="1" applyFont="1" applyFill="1" applyAlignment="1">
      <alignment horizontal="right" shrinkToFit="1"/>
    </xf>
    <xf numFmtId="178" fontId="30" fillId="25" borderId="0" xfId="83" applyNumberFormat="1" applyFont="1" applyFill="1" applyAlignment="1">
      <alignment horizontal="left" shrinkToFit="1"/>
    </xf>
    <xf numFmtId="0" fontId="34" fillId="25" borderId="0" xfId="83" applyFont="1" applyFill="1" applyAlignment="1">
      <alignment vertical="center"/>
    </xf>
    <xf numFmtId="49" fontId="30" fillId="25" borderId="0" xfId="83" applyNumberFormat="1" applyFont="1" applyFill="1" applyAlignment="1">
      <alignment horizontal="center"/>
    </xf>
    <xf numFmtId="185" fontId="30" fillId="25" borderId="0" xfId="83" applyNumberFormat="1" applyFont="1" applyFill="1" applyAlignment="1">
      <alignment horizontal="center"/>
    </xf>
    <xf numFmtId="185" fontId="30" fillId="25" borderId="0" xfId="83" applyNumberFormat="1" applyFont="1" applyFill="1" applyAlignment="1">
      <alignment horizontal="right"/>
    </xf>
    <xf numFmtId="49" fontId="30" fillId="25" borderId="0" xfId="83" applyNumberFormat="1" applyFont="1" applyFill="1" applyAlignment="1">
      <alignment horizontal="left"/>
    </xf>
    <xf numFmtId="0" fontId="67" fillId="25" borderId="0" xfId="83" applyFont="1" applyFill="1" applyAlignment="1">
      <alignment horizontal="right" vertical="center"/>
    </xf>
    <xf numFmtId="0" fontId="30" fillId="25" borderId="27" xfId="83" applyFont="1" applyFill="1" applyBorder="1" applyAlignment="1">
      <alignment horizontal="left" vertical="center" shrinkToFit="1"/>
    </xf>
    <xf numFmtId="0" fontId="30" fillId="25" borderId="10" xfId="83" applyFont="1" applyFill="1" applyBorder="1" applyAlignment="1">
      <alignment horizontal="left" vertical="center" shrinkToFit="1"/>
    </xf>
    <xf numFmtId="0" fontId="36" fillId="25" borderId="0" xfId="83" applyFont="1" applyFill="1"/>
    <xf numFmtId="176" fontId="30" fillId="25" borderId="20" xfId="0" applyNumberFormat="1" applyFont="1" applyFill="1" applyBorder="1" applyAlignment="1">
      <alignment horizontal="center" vertical="center" shrinkToFit="1"/>
    </xf>
    <xf numFmtId="0" fontId="78" fillId="25" borderId="0" xfId="119" applyFont="1" applyFill="1"/>
    <xf numFmtId="0" fontId="30" fillId="25" borderId="0" xfId="119" applyFont="1" applyFill="1"/>
    <xf numFmtId="0" fontId="31" fillId="25" borderId="0" xfId="119" applyFont="1" applyFill="1" applyAlignment="1">
      <alignment vertical="center"/>
    </xf>
    <xf numFmtId="0" fontId="30" fillId="25" borderId="0" xfId="119" applyFont="1" applyFill="1" applyAlignment="1">
      <alignment vertical="center"/>
    </xf>
    <xf numFmtId="176" fontId="32" fillId="25" borderId="0" xfId="119" applyNumberFormat="1" applyFont="1" applyFill="1" applyAlignment="1">
      <alignment horizontal="left" vertical="center"/>
    </xf>
    <xf numFmtId="0" fontId="31" fillId="25" borderId="0" xfId="119" applyFont="1" applyFill="1" applyAlignment="1">
      <alignment vertical="top"/>
    </xf>
    <xf numFmtId="0" fontId="35" fillId="25" borderId="0" xfId="119" applyFont="1" applyFill="1"/>
    <xf numFmtId="182" fontId="36" fillId="25" borderId="0" xfId="119" applyNumberFormat="1" applyFont="1" applyFill="1" applyAlignment="1">
      <alignment horizontal="center"/>
    </xf>
    <xf numFmtId="181" fontId="36" fillId="25" borderId="0" xfId="119" applyNumberFormat="1" applyFont="1" applyFill="1" applyAlignment="1">
      <alignment horizontal="center"/>
    </xf>
    <xf numFmtId="0" fontId="36" fillId="25" borderId="0" xfId="119" applyFont="1" applyFill="1" applyAlignment="1">
      <alignment horizontal="center"/>
    </xf>
    <xf numFmtId="0" fontId="37" fillId="25" borderId="0" xfId="119" applyFont="1" applyFill="1"/>
    <xf numFmtId="0" fontId="36" fillId="25" borderId="0" xfId="119" applyFont="1" applyFill="1" applyAlignment="1">
      <alignment vertical="center"/>
    </xf>
    <xf numFmtId="183" fontId="36" fillId="25" borderId="0" xfId="119" applyNumberFormat="1" applyFont="1" applyFill="1" applyAlignment="1">
      <alignment horizontal="center"/>
    </xf>
    <xf numFmtId="1" fontId="30" fillId="25" borderId="0" xfId="119" applyNumberFormat="1" applyFont="1" applyFill="1" applyAlignment="1">
      <alignment horizontal="center"/>
    </xf>
    <xf numFmtId="177" fontId="30" fillId="25" borderId="0" xfId="119" applyNumberFormat="1" applyFont="1" applyFill="1" applyAlignment="1">
      <alignment horizontal="right"/>
    </xf>
    <xf numFmtId="178" fontId="30" fillId="25" borderId="0" xfId="119" applyNumberFormat="1" applyFont="1" applyFill="1" applyAlignment="1">
      <alignment horizontal="left"/>
    </xf>
    <xf numFmtId="177" fontId="30" fillId="25" borderId="0" xfId="119" applyNumberFormat="1" applyFont="1" applyFill="1" applyAlignment="1">
      <alignment horizontal="center"/>
    </xf>
    <xf numFmtId="177" fontId="30" fillId="25" borderId="0" xfId="119" applyNumberFormat="1" applyFont="1" applyFill="1"/>
    <xf numFmtId="176" fontId="37" fillId="25" borderId="0" xfId="119" applyNumberFormat="1" applyFont="1" applyFill="1" applyAlignment="1">
      <alignment vertical="center"/>
    </xf>
    <xf numFmtId="0" fontId="36" fillId="25" borderId="0" xfId="119" applyFont="1" applyFill="1"/>
    <xf numFmtId="0" fontId="30" fillId="25" borderId="0" xfId="119" applyFont="1" applyFill="1" applyAlignment="1">
      <alignment horizontal="left" vertical="center" shrinkToFit="1"/>
    </xf>
    <xf numFmtId="0" fontId="30" fillId="25" borderId="0" xfId="119" applyFont="1" applyFill="1" applyAlignment="1">
      <alignment horizontal="center" vertical="center"/>
    </xf>
    <xf numFmtId="177" fontId="30" fillId="25" borderId="0" xfId="119" applyNumberFormat="1" applyFont="1" applyFill="1" applyAlignment="1">
      <alignment horizontal="right" vertical="center"/>
    </xf>
    <xf numFmtId="178" fontId="30" fillId="25" borderId="0" xfId="119" applyNumberFormat="1" applyFont="1" applyFill="1" applyAlignment="1">
      <alignment horizontal="left" vertical="center"/>
    </xf>
    <xf numFmtId="177" fontId="30" fillId="25" borderId="0" xfId="119" applyNumberFormat="1" applyFont="1" applyFill="1" applyAlignment="1">
      <alignment vertical="center"/>
    </xf>
    <xf numFmtId="177" fontId="30" fillId="25" borderId="0" xfId="119" applyNumberFormat="1" applyFont="1" applyFill="1" applyAlignment="1">
      <alignment horizontal="center" vertical="center"/>
    </xf>
    <xf numFmtId="0" fontId="36" fillId="25" borderId="0" xfId="119" applyFont="1" applyFill="1" applyAlignment="1">
      <alignment horizontal="center" vertical="center"/>
    </xf>
    <xf numFmtId="0" fontId="36" fillId="25" borderId="0" xfId="119" applyFont="1" applyFill="1" applyAlignment="1">
      <alignment horizontal="left" vertical="center"/>
    </xf>
    <xf numFmtId="0" fontId="36" fillId="25" borderId="0" xfId="119" quotePrefix="1" applyFont="1" applyFill="1" applyAlignment="1">
      <alignment horizontal="center" vertical="center"/>
    </xf>
    <xf numFmtId="49" fontId="37" fillId="25" borderId="0" xfId="119" applyNumberFormat="1" applyFont="1" applyFill="1" applyAlignment="1">
      <alignment horizontal="left"/>
    </xf>
    <xf numFmtId="0" fontId="30" fillId="25" borderId="20" xfId="119" applyFont="1" applyFill="1" applyBorder="1" applyAlignment="1">
      <alignment horizontal="center" shrinkToFit="1"/>
    </xf>
    <xf numFmtId="0" fontId="30" fillId="25" borderId="21" xfId="119" applyFont="1" applyFill="1" applyBorder="1" applyAlignment="1">
      <alignment shrinkToFit="1"/>
    </xf>
    <xf numFmtId="0" fontId="30" fillId="25" borderId="10" xfId="119" applyFont="1" applyFill="1" applyBorder="1" applyAlignment="1">
      <alignment horizontal="left" vertical="center" shrinkToFit="1"/>
    </xf>
    <xf numFmtId="0" fontId="30" fillId="25" borderId="10" xfId="119" applyFont="1" applyFill="1" applyBorder="1" applyAlignment="1">
      <alignment horizontal="center" vertical="center" shrinkToFit="1"/>
    </xf>
    <xf numFmtId="0" fontId="30" fillId="25" borderId="27" xfId="119" applyFont="1" applyFill="1" applyBorder="1" applyAlignment="1">
      <alignment shrinkToFit="1"/>
    </xf>
    <xf numFmtId="0" fontId="30" fillId="25" borderId="27" xfId="119" applyFont="1" applyFill="1" applyBorder="1" applyAlignment="1">
      <alignment horizontal="center" shrinkToFit="1"/>
    </xf>
    <xf numFmtId="0" fontId="30" fillId="25" borderId="10" xfId="119" applyFont="1" applyFill="1" applyBorder="1" applyAlignment="1">
      <alignment shrinkToFit="1"/>
    </xf>
    <xf numFmtId="0" fontId="30" fillId="25" borderId="10" xfId="119" applyFont="1" applyFill="1" applyBorder="1" applyAlignment="1">
      <alignment horizontal="center" shrinkToFit="1"/>
    </xf>
    <xf numFmtId="0" fontId="30" fillId="25" borderId="11" xfId="119" applyFont="1" applyFill="1" applyBorder="1" applyAlignment="1">
      <alignment shrinkToFit="1"/>
    </xf>
    <xf numFmtId="0" fontId="30" fillId="25" borderId="0" xfId="119" applyFont="1" applyFill="1" applyAlignment="1">
      <alignment shrinkToFit="1"/>
    </xf>
    <xf numFmtId="0" fontId="35" fillId="25" borderId="0" xfId="119" applyFont="1" applyFill="1" applyAlignment="1">
      <alignment horizontal="left" vertical="center"/>
    </xf>
    <xf numFmtId="0" fontId="30" fillId="25" borderId="20" xfId="119" applyFont="1" applyFill="1" applyBorder="1" applyAlignment="1">
      <alignment horizontal="center" vertical="center" shrinkToFit="1"/>
    </xf>
    <xf numFmtId="0" fontId="30" fillId="25" borderId="20" xfId="119" applyFont="1" applyFill="1" applyBorder="1" applyAlignment="1">
      <alignment vertical="center" shrinkToFit="1"/>
    </xf>
    <xf numFmtId="0" fontId="30" fillId="25" borderId="0" xfId="119" applyFont="1" applyFill="1" applyAlignment="1">
      <alignment horizontal="center" shrinkToFit="1"/>
    </xf>
    <xf numFmtId="177" fontId="30" fillId="25" borderId="0" xfId="119" applyNumberFormat="1" applyFont="1" applyFill="1" applyAlignment="1">
      <alignment horizontal="center" shrinkToFit="1"/>
    </xf>
    <xf numFmtId="49" fontId="30" fillId="25" borderId="10" xfId="83" applyNumberFormat="1" applyFont="1" applyFill="1" applyBorder="1" applyAlignment="1">
      <alignment horizontal="center" vertical="center" shrinkToFit="1"/>
    </xf>
    <xf numFmtId="0" fontId="40" fillId="25" borderId="0" xfId="0" applyFont="1" applyFill="1" applyAlignment="1">
      <alignment horizontal="left" vertical="center" shrinkToFit="1"/>
    </xf>
    <xf numFmtId="177" fontId="30" fillId="25" borderId="19" xfId="0" applyNumberFormat="1" applyFont="1" applyFill="1" applyBorder="1" applyAlignment="1">
      <alignment horizontal="right" vertical="center" shrinkToFit="1"/>
    </xf>
    <xf numFmtId="178" fontId="30" fillId="25" borderId="18" xfId="0" applyNumberFormat="1" applyFont="1" applyFill="1" applyBorder="1" applyAlignment="1">
      <alignment horizontal="left" vertical="center" shrinkToFit="1"/>
    </xf>
    <xf numFmtId="177" fontId="30" fillId="25" borderId="13" xfId="0" applyNumberFormat="1" applyFont="1" applyFill="1" applyBorder="1" applyAlignment="1">
      <alignment horizontal="right" vertical="center" shrinkToFit="1"/>
    </xf>
    <xf numFmtId="178" fontId="30" fillId="25" borderId="16" xfId="0" applyNumberFormat="1" applyFont="1" applyFill="1" applyBorder="1" applyAlignment="1">
      <alignment horizontal="left" vertical="center" shrinkToFit="1"/>
    </xf>
    <xf numFmtId="177" fontId="30" fillId="25" borderId="14" xfId="0" applyNumberFormat="1" applyFont="1" applyFill="1" applyBorder="1" applyAlignment="1">
      <alignment horizontal="right" vertical="center" shrinkToFit="1"/>
    </xf>
    <xf numFmtId="0" fontId="85" fillId="25" borderId="0" xfId="0" applyFont="1" applyFill="1" applyAlignment="1">
      <alignment horizontal="right"/>
    </xf>
    <xf numFmtId="176" fontId="37" fillId="25" borderId="0" xfId="0" applyNumberFormat="1" applyFont="1" applyFill="1" applyAlignment="1">
      <alignment vertical="center"/>
    </xf>
    <xf numFmtId="0" fontId="37" fillId="25" borderId="0" xfId="0" applyFont="1" applyFill="1" applyAlignment="1">
      <alignment vertical="center"/>
    </xf>
    <xf numFmtId="177" fontId="30" fillId="25" borderId="0" xfId="0" applyNumberFormat="1" applyFont="1" applyFill="1" applyAlignment="1">
      <alignment horizontal="right" vertical="center" shrinkToFit="1"/>
    </xf>
    <xf numFmtId="176" fontId="36" fillId="25" borderId="0" xfId="0" applyNumberFormat="1" applyFont="1" applyFill="1" applyAlignment="1">
      <alignment vertical="center"/>
    </xf>
    <xf numFmtId="176" fontId="84" fillId="25" borderId="0" xfId="0" applyNumberFormat="1" applyFont="1" applyFill="1" applyAlignment="1">
      <alignment horizontal="left" vertical="center"/>
    </xf>
    <xf numFmtId="0" fontId="36" fillId="25" borderId="0" xfId="0" applyFont="1" applyFill="1"/>
    <xf numFmtId="0" fontId="41" fillId="25" borderId="0" xfId="0" applyFont="1" applyFill="1" applyAlignment="1">
      <alignment vertical="center"/>
    </xf>
    <xf numFmtId="0" fontId="50" fillId="25" borderId="0" xfId="0" applyFont="1" applyFill="1" applyAlignment="1">
      <alignment vertical="center"/>
    </xf>
    <xf numFmtId="0" fontId="50" fillId="25" borderId="0" xfId="0" applyFont="1" applyFill="1" applyAlignment="1">
      <alignment horizontal="right" vertical="top"/>
    </xf>
    <xf numFmtId="0" fontId="51" fillId="25" borderId="0" xfId="0" applyFont="1" applyFill="1" applyAlignment="1">
      <alignment horizontal="left" vertical="center"/>
    </xf>
    <xf numFmtId="176" fontId="51" fillId="25" borderId="0" xfId="0" applyNumberFormat="1" applyFont="1" applyFill="1" applyAlignment="1">
      <alignment vertical="center"/>
    </xf>
    <xf numFmtId="177" fontId="30" fillId="25" borderId="13" xfId="0" applyNumberFormat="1" applyFont="1" applyFill="1" applyBorder="1" applyAlignment="1">
      <alignment vertical="center" shrinkToFit="1"/>
    </xf>
    <xf numFmtId="0" fontId="31" fillId="25" borderId="0" xfId="0" applyFont="1" applyFill="1" applyAlignment="1">
      <alignment horizontal="left" vertical="top"/>
    </xf>
    <xf numFmtId="176" fontId="32" fillId="25" borderId="0" xfId="0" applyNumberFormat="1" applyFont="1" applyFill="1" applyAlignment="1">
      <alignment horizontal="left" vertical="center"/>
    </xf>
    <xf numFmtId="14" fontId="35" fillId="25" borderId="0" xfId="0" applyNumberFormat="1" applyFont="1" applyFill="1" applyAlignment="1">
      <alignment horizontal="center" vertical="top"/>
    </xf>
    <xf numFmtId="176" fontId="37" fillId="25" borderId="0" xfId="0" applyNumberFormat="1" applyFont="1" applyFill="1" applyAlignment="1">
      <alignment horizontal="left"/>
    </xf>
    <xf numFmtId="0" fontId="37" fillId="25" borderId="0" xfId="0" applyFont="1" applyFill="1" applyAlignment="1">
      <alignment horizontal="left"/>
    </xf>
    <xf numFmtId="0" fontId="77" fillId="25" borderId="0" xfId="0" applyFont="1" applyFill="1" applyAlignment="1">
      <alignment horizontal="left"/>
    </xf>
    <xf numFmtId="0" fontId="36" fillId="25" borderId="23" xfId="0" applyFont="1" applyFill="1" applyBorder="1"/>
    <xf numFmtId="176" fontId="36" fillId="25" borderId="0" xfId="0" applyNumberFormat="1" applyFont="1" applyFill="1" applyAlignment="1">
      <alignment horizontal="left"/>
    </xf>
    <xf numFmtId="0" fontId="30" fillId="25" borderId="48" xfId="0" applyFont="1" applyFill="1" applyBorder="1" applyAlignment="1">
      <alignment horizontal="center" vertical="center" shrinkToFit="1"/>
    </xf>
    <xf numFmtId="0" fontId="30" fillId="25" borderId="0" xfId="0" applyFont="1" applyFill="1" applyAlignment="1">
      <alignment shrinkToFit="1"/>
    </xf>
    <xf numFmtId="176" fontId="35" fillId="25" borderId="23" xfId="0" applyNumberFormat="1" applyFont="1" applyFill="1" applyBorder="1" applyAlignment="1">
      <alignment horizontal="left" vertical="center"/>
    </xf>
    <xf numFmtId="176" fontId="30" fillId="25" borderId="23" xfId="0" applyNumberFormat="1" applyFont="1" applyFill="1" applyBorder="1" applyAlignment="1">
      <alignment horizontal="left"/>
    </xf>
    <xf numFmtId="0" fontId="30" fillId="25" borderId="23" xfId="0" applyFont="1" applyFill="1" applyBorder="1"/>
    <xf numFmtId="176" fontId="35" fillId="25" borderId="0" xfId="0" applyNumberFormat="1" applyFont="1" applyFill="1" applyAlignment="1">
      <alignment horizontal="left" vertical="center"/>
    </xf>
    <xf numFmtId="177" fontId="30" fillId="25" borderId="19" xfId="0" applyNumberFormat="1" applyFont="1" applyFill="1" applyBorder="1" applyAlignment="1">
      <alignment shrinkToFit="1"/>
    </xf>
    <xf numFmtId="178" fontId="30" fillId="25" borderId="30" xfId="0" applyNumberFormat="1" applyFont="1" applyFill="1" applyBorder="1" applyAlignment="1">
      <alignment horizontal="left" shrinkToFit="1"/>
    </xf>
    <xf numFmtId="177" fontId="30" fillId="25" borderId="13" xfId="0" applyNumberFormat="1" applyFont="1" applyFill="1" applyBorder="1" applyAlignment="1">
      <alignment shrinkToFit="1"/>
    </xf>
    <xf numFmtId="178" fontId="30" fillId="25" borderId="31" xfId="0" applyNumberFormat="1" applyFont="1" applyFill="1" applyBorder="1" applyAlignment="1">
      <alignment horizontal="left" shrinkToFit="1"/>
    </xf>
    <xf numFmtId="179" fontId="30" fillId="25" borderId="0" xfId="0" applyNumberFormat="1" applyFont="1" applyFill="1" applyAlignment="1">
      <alignment horizontal="left" vertical="center"/>
    </xf>
    <xf numFmtId="0" fontId="31" fillId="25" borderId="0" xfId="0" applyFont="1" applyFill="1"/>
    <xf numFmtId="0" fontId="35" fillId="25" borderId="0" xfId="0" applyFont="1" applyFill="1" applyAlignment="1">
      <alignment horizontal="center" vertical="center"/>
    </xf>
    <xf numFmtId="49" fontId="35" fillId="25" borderId="0" xfId="0" applyNumberFormat="1" applyFont="1" applyFill="1" applyAlignment="1">
      <alignment horizontal="center" vertical="center"/>
    </xf>
    <xf numFmtId="49" fontId="35" fillId="25" borderId="0" xfId="123" applyNumberFormat="1" applyFont="1" applyFill="1" applyAlignment="1">
      <alignment horizontal="center" vertical="center"/>
    </xf>
    <xf numFmtId="181" fontId="35" fillId="25" borderId="0" xfId="0" applyNumberFormat="1" applyFont="1" applyFill="1" applyAlignment="1">
      <alignment horizontal="center" vertical="center"/>
    </xf>
    <xf numFmtId="176" fontId="30" fillId="25" borderId="0" xfId="81" applyNumberFormat="1" applyFont="1" applyFill="1" applyAlignment="1">
      <alignment vertical="center"/>
    </xf>
    <xf numFmtId="177" fontId="35" fillId="25" borderId="0" xfId="81" applyNumberFormat="1" applyFont="1" applyFill="1"/>
    <xf numFmtId="0" fontId="30" fillId="25" borderId="0" xfId="81" applyFont="1" applyFill="1" applyAlignment="1">
      <alignment vertical="center"/>
    </xf>
    <xf numFmtId="0" fontId="35" fillId="25" borderId="23" xfId="81" applyFont="1" applyFill="1" applyBorder="1"/>
    <xf numFmtId="0" fontId="30" fillId="25" borderId="0" xfId="81" applyFont="1" applyFill="1"/>
    <xf numFmtId="176" fontId="37" fillId="25" borderId="23" xfId="0" applyNumberFormat="1" applyFont="1" applyFill="1" applyBorder="1" applyAlignment="1">
      <alignment vertical="center"/>
    </xf>
    <xf numFmtId="177" fontId="30" fillId="25" borderId="13" xfId="83" applyNumberFormat="1" applyFont="1" applyFill="1" applyBorder="1" applyAlignment="1">
      <alignment horizontal="right" shrinkToFit="1"/>
    </xf>
    <xf numFmtId="177" fontId="30" fillId="25" borderId="14" xfId="83" applyNumberFormat="1" applyFont="1" applyFill="1" applyBorder="1" applyAlignment="1">
      <alignment horizontal="right" shrinkToFit="1"/>
    </xf>
    <xf numFmtId="178" fontId="30" fillId="25" borderId="17" xfId="83" applyNumberFormat="1" applyFont="1" applyFill="1" applyBorder="1" applyAlignment="1">
      <alignment horizontal="left" shrinkToFit="1"/>
    </xf>
    <xf numFmtId="179" fontId="30" fillId="25" borderId="0" xfId="0" applyNumberFormat="1" applyFont="1" applyFill="1" applyAlignment="1">
      <alignment horizontal="left" vertical="center" shrinkToFit="1"/>
    </xf>
    <xf numFmtId="177" fontId="35" fillId="25" borderId="0" xfId="0" applyNumberFormat="1" applyFont="1" applyFill="1"/>
    <xf numFmtId="0" fontId="35" fillId="25" borderId="0" xfId="0" applyFont="1" applyFill="1"/>
    <xf numFmtId="177" fontId="30" fillId="25" borderId="14" xfId="0" applyNumberFormat="1" applyFont="1" applyFill="1" applyBorder="1" applyAlignment="1">
      <alignment shrinkToFit="1"/>
    </xf>
    <xf numFmtId="178" fontId="30" fillId="25" borderId="32" xfId="0" applyNumberFormat="1" applyFont="1" applyFill="1" applyBorder="1" applyAlignment="1">
      <alignment horizontal="left" shrinkToFit="1"/>
    </xf>
    <xf numFmtId="177" fontId="30" fillId="25" borderId="0" xfId="0" applyNumberFormat="1" applyFont="1" applyFill="1" applyAlignment="1">
      <alignment shrinkToFit="1"/>
    </xf>
    <xf numFmtId="178" fontId="30" fillId="25" borderId="0" xfId="0" applyNumberFormat="1" applyFont="1" applyFill="1" applyAlignment="1">
      <alignment horizontal="left" shrinkToFit="1"/>
    </xf>
    <xf numFmtId="177" fontId="30" fillId="25" borderId="0" xfId="0" applyNumberFormat="1" applyFont="1" applyFill="1" applyAlignment="1">
      <alignment horizontal="center" shrinkToFit="1"/>
    </xf>
    <xf numFmtId="176" fontId="30" fillId="25" borderId="0" xfId="0" applyNumberFormat="1" applyFont="1" applyFill="1" applyAlignment="1">
      <alignment horizontal="left" vertical="center"/>
    </xf>
    <xf numFmtId="178" fontId="30" fillId="25" borderId="30" xfId="0" applyNumberFormat="1" applyFont="1" applyFill="1" applyBorder="1" applyAlignment="1">
      <alignment horizontal="left" vertical="center" shrinkToFit="1"/>
    </xf>
    <xf numFmtId="178" fontId="30" fillId="25" borderId="31" xfId="0" applyNumberFormat="1" applyFont="1" applyFill="1" applyBorder="1" applyAlignment="1">
      <alignment horizontal="left" vertical="center" shrinkToFit="1"/>
    </xf>
    <xf numFmtId="178" fontId="30" fillId="25" borderId="30" xfId="83" applyNumberFormat="1" applyFont="1" applyFill="1" applyBorder="1" applyAlignment="1">
      <alignment horizontal="left" shrinkToFit="1"/>
    </xf>
    <xf numFmtId="178" fontId="30" fillId="25" borderId="31" xfId="83" applyNumberFormat="1" applyFont="1" applyFill="1" applyBorder="1" applyAlignment="1">
      <alignment horizontal="left" shrinkToFit="1"/>
    </xf>
    <xf numFmtId="178" fontId="30" fillId="25" borderId="32" xfId="83" applyNumberFormat="1" applyFont="1" applyFill="1" applyBorder="1" applyAlignment="1">
      <alignment horizontal="left" shrinkToFit="1"/>
    </xf>
    <xf numFmtId="0" fontId="35" fillId="25" borderId="0" xfId="0" applyFont="1" applyFill="1" applyAlignment="1">
      <alignment horizontal="left" vertical="center"/>
    </xf>
    <xf numFmtId="0" fontId="34" fillId="25" borderId="0" xfId="81" applyFont="1" applyFill="1" applyAlignment="1">
      <alignment vertical="center"/>
    </xf>
    <xf numFmtId="176" fontId="43" fillId="25" borderId="20" xfId="0" applyNumberFormat="1" applyFont="1" applyFill="1" applyBorder="1" applyAlignment="1">
      <alignment horizontal="center" vertical="center" shrinkToFit="1"/>
    </xf>
    <xf numFmtId="176" fontId="76" fillId="25" borderId="20" xfId="0" applyNumberFormat="1" applyFont="1" applyFill="1" applyBorder="1" applyAlignment="1">
      <alignment horizontal="center" vertical="center" shrinkToFit="1"/>
    </xf>
    <xf numFmtId="0" fontId="87" fillId="25" borderId="0" xfId="0" applyFont="1" applyFill="1" applyAlignment="1">
      <alignment horizontal="left" vertical="center" shrinkToFit="1"/>
    </xf>
    <xf numFmtId="49" fontId="30" fillId="25" borderId="0" xfId="0" applyNumberFormat="1" applyFont="1" applyFill="1" applyAlignment="1">
      <alignment vertical="center" shrinkToFit="1"/>
    </xf>
    <xf numFmtId="0" fontId="30" fillId="25" borderId="21" xfId="0" applyFont="1" applyFill="1" applyBorder="1" applyAlignment="1">
      <alignment horizontal="center" vertical="center" shrinkToFit="1"/>
    </xf>
    <xf numFmtId="0" fontId="30" fillId="25" borderId="27" xfId="0" applyFont="1" applyFill="1" applyBorder="1" applyAlignment="1">
      <alignment horizontal="center" vertical="center" shrinkToFit="1"/>
    </xf>
    <xf numFmtId="176" fontId="30" fillId="25" borderId="48" xfId="0" applyNumberFormat="1" applyFont="1" applyFill="1" applyBorder="1" applyAlignment="1">
      <alignment horizontal="center" vertical="center" shrinkToFit="1"/>
    </xf>
    <xf numFmtId="176" fontId="30" fillId="25" borderId="21" xfId="0" applyNumberFormat="1" applyFont="1" applyFill="1" applyBorder="1" applyAlignment="1">
      <alignment horizontal="center" vertical="center" shrinkToFit="1"/>
    </xf>
    <xf numFmtId="176" fontId="30" fillId="25" borderId="12" xfId="0" applyNumberFormat="1" applyFont="1" applyFill="1" applyBorder="1" applyAlignment="1">
      <alignment horizontal="center" vertical="center" shrinkToFit="1"/>
    </xf>
    <xf numFmtId="0" fontId="30" fillId="25" borderId="21" xfId="83" applyFont="1" applyFill="1" applyBorder="1" applyAlignment="1">
      <alignment horizontal="center" vertical="center" shrinkToFit="1"/>
    </xf>
    <xf numFmtId="177" fontId="30" fillId="25" borderId="0" xfId="0" applyNumberFormat="1" applyFont="1" applyFill="1" applyAlignment="1">
      <alignment horizontal="center" vertical="center" shrinkToFit="1"/>
    </xf>
    <xf numFmtId="0" fontId="35" fillId="25" borderId="0" xfId="81" applyFont="1" applyFill="1"/>
    <xf numFmtId="181" fontId="30" fillId="25" borderId="0" xfId="0" applyNumberFormat="1" applyFont="1" applyFill="1" applyAlignment="1">
      <alignment horizontal="center" vertical="center" shrinkToFit="1"/>
    </xf>
    <xf numFmtId="177" fontId="89" fillId="25" borderId="13" xfId="83" applyNumberFormat="1" applyFont="1" applyFill="1" applyBorder="1" applyAlignment="1">
      <alignment horizontal="right" shrinkToFit="1"/>
    </xf>
    <xf numFmtId="178" fontId="89" fillId="25" borderId="16" xfId="83" applyNumberFormat="1" applyFont="1" applyFill="1" applyBorder="1" applyAlignment="1">
      <alignment horizontal="left" shrinkToFit="1"/>
    </xf>
    <xf numFmtId="0" fontId="27" fillId="25" borderId="0" xfId="83" applyFont="1" applyFill="1" applyAlignment="1">
      <alignment vertical="center"/>
    </xf>
    <xf numFmtId="0" fontId="28" fillId="25" borderId="0" xfId="83" applyFont="1" applyFill="1"/>
    <xf numFmtId="0" fontId="28" fillId="25" borderId="0" xfId="125" applyFont="1" applyFill="1" applyAlignment="1">
      <alignment vertical="center"/>
    </xf>
    <xf numFmtId="176" fontId="30" fillId="25" borderId="11" xfId="0" applyNumberFormat="1" applyFont="1" applyFill="1" applyBorder="1" applyAlignment="1">
      <alignment horizontal="center" vertical="center" shrinkToFit="1"/>
    </xf>
    <xf numFmtId="176" fontId="89" fillId="25" borderId="27" xfId="0" applyNumberFormat="1" applyFont="1" applyFill="1" applyBorder="1" applyAlignment="1">
      <alignment vertical="center" shrinkToFit="1"/>
    </xf>
    <xf numFmtId="176" fontId="89" fillId="25" borderId="27" xfId="0" applyNumberFormat="1" applyFont="1" applyFill="1" applyBorder="1" applyAlignment="1">
      <alignment horizontal="center" vertical="center" shrinkToFit="1"/>
    </xf>
    <xf numFmtId="177" fontId="89" fillId="25" borderId="19" xfId="0" applyNumberFormat="1" applyFont="1" applyFill="1" applyBorder="1" applyAlignment="1">
      <alignment vertical="center" shrinkToFit="1"/>
    </xf>
    <xf numFmtId="178" fontId="89" fillId="25" borderId="18" xfId="0" applyNumberFormat="1" applyFont="1" applyFill="1" applyBorder="1" applyAlignment="1">
      <alignment horizontal="left" vertical="center" shrinkToFit="1"/>
    </xf>
    <xf numFmtId="177" fontId="89" fillId="25" borderId="19" xfId="0" applyNumberFormat="1" applyFont="1" applyFill="1" applyBorder="1" applyAlignment="1">
      <alignment shrinkToFit="1"/>
    </xf>
    <xf numFmtId="178" fontId="89" fillId="25" borderId="30" xfId="0" applyNumberFormat="1" applyFont="1" applyFill="1" applyBorder="1" applyAlignment="1">
      <alignment horizontal="left" shrinkToFit="1"/>
    </xf>
    <xf numFmtId="177" fontId="89" fillId="25" borderId="19" xfId="0" applyNumberFormat="1" applyFont="1" applyFill="1" applyBorder="1" applyAlignment="1">
      <alignment horizontal="right" vertical="center" shrinkToFit="1"/>
    </xf>
    <xf numFmtId="176" fontId="89" fillId="25" borderId="12" xfId="0" applyNumberFormat="1" applyFont="1" applyFill="1" applyBorder="1" applyAlignment="1">
      <alignment vertical="center" shrinkToFit="1"/>
    </xf>
    <xf numFmtId="176" fontId="89" fillId="25" borderId="12" xfId="0" applyNumberFormat="1" applyFont="1" applyFill="1" applyBorder="1" applyAlignment="1">
      <alignment horizontal="center" vertical="center" shrinkToFit="1"/>
    </xf>
    <xf numFmtId="177" fontId="89" fillId="25" borderId="22" xfId="0" applyNumberFormat="1" applyFont="1" applyFill="1" applyBorder="1" applyAlignment="1">
      <alignment vertical="center" shrinkToFit="1"/>
    </xf>
    <xf numFmtId="178" fontId="89" fillId="25" borderId="15" xfId="0" applyNumberFormat="1" applyFont="1" applyFill="1" applyBorder="1" applyAlignment="1">
      <alignment horizontal="left" vertical="center" shrinkToFit="1"/>
    </xf>
    <xf numFmtId="177" fontId="30" fillId="25" borderId="43" xfId="0" applyNumberFormat="1" applyFont="1" applyFill="1" applyBorder="1" applyAlignment="1">
      <alignment vertical="center" shrinkToFit="1"/>
    </xf>
    <xf numFmtId="178" fontId="30" fillId="25" borderId="44" xfId="0" applyNumberFormat="1" applyFont="1" applyFill="1" applyBorder="1" applyAlignment="1">
      <alignment horizontal="left" vertical="center" shrinkToFit="1"/>
    </xf>
    <xf numFmtId="176" fontId="89" fillId="25" borderId="10" xfId="0" applyNumberFormat="1" applyFont="1" applyFill="1" applyBorder="1" applyAlignment="1">
      <alignment vertical="center" shrinkToFit="1"/>
    </xf>
    <xf numFmtId="184" fontId="30" fillId="25" borderId="0" xfId="83" applyNumberFormat="1" applyFont="1" applyFill="1" applyAlignment="1">
      <alignment horizontal="center" shrinkToFit="1"/>
    </xf>
    <xf numFmtId="177" fontId="30" fillId="25" borderId="0" xfId="0" quotePrefix="1" applyNumberFormat="1" applyFont="1" applyFill="1" applyAlignment="1">
      <alignment horizontal="center" vertical="center" shrinkToFit="1"/>
    </xf>
    <xf numFmtId="0" fontId="89" fillId="25" borderId="27" xfId="119" applyFont="1" applyFill="1" applyBorder="1" applyAlignment="1">
      <alignment horizontal="left" vertical="center" shrinkToFit="1"/>
    </xf>
    <xf numFmtId="0" fontId="89" fillId="25" borderId="27" xfId="119" applyFont="1" applyFill="1" applyBorder="1" applyAlignment="1">
      <alignment horizontal="center" vertical="center" shrinkToFit="1"/>
    </xf>
    <xf numFmtId="178" fontId="89" fillId="25" borderId="18" xfId="119" applyNumberFormat="1" applyFont="1" applyFill="1" applyBorder="1" applyAlignment="1">
      <alignment horizontal="left" shrinkToFit="1"/>
    </xf>
    <xf numFmtId="0" fontId="89" fillId="25" borderId="27" xfId="0" applyFont="1" applyFill="1" applyBorder="1" applyAlignment="1">
      <alignment vertical="center" shrinkToFit="1"/>
    </xf>
    <xf numFmtId="49" fontId="89" fillId="25" borderId="27" xfId="0" applyNumberFormat="1" applyFont="1" applyFill="1" applyBorder="1" applyAlignment="1">
      <alignment horizontal="center" vertical="center" shrinkToFit="1"/>
    </xf>
    <xf numFmtId="176" fontId="30" fillId="25" borderId="0" xfId="0" applyNumberFormat="1" applyFont="1" applyFill="1" applyAlignment="1">
      <alignment horizontal="center" vertical="center" shrinkToFit="1"/>
    </xf>
    <xf numFmtId="0" fontId="30" fillId="25" borderId="28" xfId="0" applyFont="1" applyFill="1" applyBorder="1" applyAlignment="1">
      <alignment horizontal="left" vertical="center" shrinkToFit="1"/>
    </xf>
    <xf numFmtId="177" fontId="30" fillId="25" borderId="0" xfId="0" applyNumberFormat="1" applyFont="1" applyFill="1" applyAlignment="1">
      <alignment horizontal="left" vertical="center"/>
    </xf>
    <xf numFmtId="0" fontId="89" fillId="25" borderId="59" xfId="0" applyFont="1" applyFill="1" applyBorder="1" applyAlignment="1">
      <alignment vertical="center" shrinkToFit="1"/>
    </xf>
    <xf numFmtId="0" fontId="30" fillId="25" borderId="59" xfId="0" applyFont="1" applyFill="1" applyBorder="1" applyAlignment="1">
      <alignment horizontal="left" vertical="center" shrinkToFit="1"/>
    </xf>
    <xf numFmtId="49" fontId="30" fillId="25" borderId="59" xfId="0" quotePrefix="1" applyNumberFormat="1" applyFont="1" applyFill="1" applyBorder="1" applyAlignment="1">
      <alignment horizontal="center" vertical="center" shrinkToFit="1"/>
    </xf>
    <xf numFmtId="178" fontId="89" fillId="25" borderId="18" xfId="83" applyNumberFormat="1" applyFont="1" applyFill="1" applyBorder="1" applyAlignment="1">
      <alignment horizontal="left" shrinkToFit="1"/>
    </xf>
    <xf numFmtId="176" fontId="95" fillId="25" borderId="0" xfId="0" applyNumberFormat="1" applyFont="1" applyFill="1" applyAlignment="1">
      <alignment horizontal="left" vertical="center"/>
    </xf>
    <xf numFmtId="176" fontId="96" fillId="25" borderId="0" xfId="0" applyNumberFormat="1" applyFont="1" applyFill="1" applyAlignment="1">
      <alignment horizontal="left"/>
    </xf>
    <xf numFmtId="0" fontId="97" fillId="0" borderId="0" xfId="0" applyFont="1"/>
    <xf numFmtId="0" fontId="98" fillId="25" borderId="0" xfId="0" applyFont="1" applyFill="1" applyAlignment="1">
      <alignment vertical="center"/>
    </xf>
    <xf numFmtId="176" fontId="99" fillId="25" borderId="0" xfId="0" applyNumberFormat="1" applyFont="1" applyFill="1" applyAlignment="1">
      <alignment vertical="center"/>
    </xf>
    <xf numFmtId="0" fontId="99" fillId="25" borderId="0" xfId="0" applyFont="1" applyFill="1" applyAlignment="1">
      <alignment vertical="center"/>
    </xf>
    <xf numFmtId="0" fontId="98" fillId="25" borderId="0" xfId="0" applyFont="1" applyFill="1" applyAlignment="1">
      <alignment horizontal="center" vertical="center"/>
    </xf>
    <xf numFmtId="0" fontId="100" fillId="25" borderId="0" xfId="0" applyFont="1" applyFill="1" applyAlignment="1">
      <alignment horizontal="left"/>
    </xf>
    <xf numFmtId="0" fontId="101" fillId="0" borderId="0" xfId="0" applyFont="1"/>
    <xf numFmtId="177" fontId="30" fillId="25" borderId="19" xfId="83" applyNumberFormat="1" applyFont="1" applyFill="1" applyBorder="1" applyAlignment="1">
      <alignment horizontal="center" shrinkToFit="1"/>
    </xf>
    <xf numFmtId="177" fontId="30" fillId="25" borderId="13" xfId="83" applyNumberFormat="1" applyFont="1" applyFill="1" applyBorder="1" applyAlignment="1">
      <alignment horizontal="center" shrinkToFit="1"/>
    </xf>
    <xf numFmtId="0" fontId="102" fillId="25" borderId="0" xfId="83" applyFont="1" applyFill="1" applyAlignment="1">
      <alignment vertical="center"/>
    </xf>
    <xf numFmtId="49" fontId="30" fillId="25" borderId="27" xfId="83" applyNumberFormat="1" applyFont="1" applyFill="1" applyBorder="1" applyAlignment="1">
      <alignment horizontal="center" vertical="center" shrinkToFit="1"/>
    </xf>
    <xf numFmtId="56" fontId="30" fillId="25" borderId="0" xfId="0" applyNumberFormat="1" applyFont="1" applyFill="1" applyAlignment="1">
      <alignment vertical="center" shrinkToFit="1"/>
    </xf>
    <xf numFmtId="176" fontId="30" fillId="25" borderId="10" xfId="0" quotePrefix="1" applyNumberFormat="1" applyFont="1" applyFill="1" applyBorder="1" applyAlignment="1">
      <alignment horizontal="center" vertical="center" shrinkToFit="1"/>
    </xf>
    <xf numFmtId="0" fontId="30" fillId="25" borderId="10" xfId="0" quotePrefix="1" applyFont="1" applyFill="1" applyBorder="1" applyAlignment="1">
      <alignment horizontal="center" vertical="center" shrinkToFit="1"/>
    </xf>
    <xf numFmtId="49" fontId="30" fillId="25" borderId="10" xfId="0" quotePrefix="1" applyNumberFormat="1" applyFont="1" applyFill="1" applyBorder="1" applyAlignment="1">
      <alignment horizontal="center" vertical="center" shrinkToFit="1"/>
    </xf>
    <xf numFmtId="56" fontId="30" fillId="25" borderId="59" xfId="0" applyNumberFormat="1" applyFont="1" applyFill="1" applyBorder="1" applyAlignment="1">
      <alignment vertical="center" shrinkToFit="1"/>
    </xf>
    <xf numFmtId="0" fontId="30" fillId="25" borderId="11" xfId="0" quotePrefix="1" applyFont="1" applyFill="1" applyBorder="1" applyAlignment="1">
      <alignment horizontal="center" vertical="center" shrinkToFit="1"/>
    </xf>
    <xf numFmtId="176" fontId="30" fillId="25" borderId="11" xfId="0" quotePrefix="1" applyNumberFormat="1" applyFont="1" applyFill="1" applyBorder="1" applyAlignment="1">
      <alignment horizontal="center" vertical="center" shrinkToFit="1"/>
    </xf>
    <xf numFmtId="0" fontId="30" fillId="25" borderId="27" xfId="83" applyFont="1" applyFill="1" applyBorder="1" applyAlignment="1">
      <alignment horizontal="center" shrinkToFit="1"/>
    </xf>
    <xf numFmtId="0" fontId="104" fillId="25" borderId="0" xfId="0" applyFont="1" applyFill="1" applyAlignment="1">
      <alignment horizontal="left" vertical="center"/>
    </xf>
    <xf numFmtId="176" fontId="105" fillId="25" borderId="0" xfId="0" applyNumberFormat="1" applyFont="1" applyFill="1" applyAlignment="1">
      <alignment horizontal="left" vertical="center"/>
    </xf>
    <xf numFmtId="0" fontId="100" fillId="25" borderId="0" xfId="0" applyFont="1" applyFill="1" applyAlignment="1">
      <alignment vertical="center"/>
    </xf>
    <xf numFmtId="176" fontId="100" fillId="25" borderId="0" xfId="0" applyNumberFormat="1" applyFont="1" applyFill="1" applyAlignment="1">
      <alignment vertical="center"/>
    </xf>
    <xf numFmtId="176" fontId="106" fillId="25" borderId="0" xfId="0" applyNumberFormat="1" applyFont="1" applyFill="1" applyAlignment="1">
      <alignment horizontal="left" vertical="center"/>
    </xf>
    <xf numFmtId="176" fontId="107" fillId="25" borderId="23" xfId="0" applyNumberFormat="1" applyFont="1" applyFill="1" applyBorder="1" applyAlignment="1">
      <alignment horizontal="left" vertical="center"/>
    </xf>
    <xf numFmtId="0" fontId="107" fillId="25" borderId="0" xfId="0" applyFont="1" applyFill="1" applyAlignment="1">
      <alignment vertical="center"/>
    </xf>
    <xf numFmtId="176" fontId="108" fillId="25" borderId="0" xfId="81" applyNumberFormat="1" applyFont="1" applyFill="1" applyAlignment="1">
      <alignment vertical="center"/>
    </xf>
    <xf numFmtId="176" fontId="109" fillId="25" borderId="0" xfId="0" applyNumberFormat="1" applyFont="1" applyFill="1" applyAlignment="1">
      <alignment horizontal="left" vertical="center"/>
    </xf>
    <xf numFmtId="0" fontId="100" fillId="25" borderId="0" xfId="83" quotePrefix="1" applyFont="1" applyFill="1" applyAlignment="1">
      <alignment horizontal="center" vertical="center"/>
    </xf>
    <xf numFmtId="0" fontId="100" fillId="25" borderId="0" xfId="119" applyFont="1" applyFill="1"/>
    <xf numFmtId="49" fontId="89" fillId="25" borderId="10" xfId="0" quotePrefix="1" applyNumberFormat="1" applyFont="1" applyFill="1" applyBorder="1" applyAlignment="1">
      <alignment horizontal="center" vertical="center" shrinkToFit="1"/>
    </xf>
    <xf numFmtId="0" fontId="30" fillId="25" borderId="0" xfId="0" applyFont="1" applyFill="1" applyAlignment="1">
      <alignment horizontal="right" vertical="center"/>
    </xf>
    <xf numFmtId="176" fontId="30" fillId="25" borderId="10" xfId="0" quotePrefix="1" applyNumberFormat="1" applyFont="1" applyFill="1" applyBorder="1" applyAlignment="1">
      <alignment vertical="center" shrinkToFit="1"/>
    </xf>
    <xf numFmtId="0" fontId="30" fillId="25" borderId="10" xfId="109" quotePrefix="1" applyFont="1" applyFill="1" applyBorder="1" applyAlignment="1">
      <alignment horizontal="center" vertical="center" shrinkToFit="1"/>
    </xf>
    <xf numFmtId="176" fontId="30" fillId="25" borderId="11" xfId="0" quotePrefix="1" applyNumberFormat="1" applyFont="1" applyFill="1" applyBorder="1" applyAlignment="1">
      <alignment vertical="center" shrinkToFit="1"/>
    </xf>
    <xf numFmtId="49" fontId="30" fillId="25" borderId="0" xfId="0" quotePrefix="1" applyNumberFormat="1" applyFont="1" applyFill="1" applyAlignment="1">
      <alignment horizontal="center" vertical="center" shrinkToFit="1"/>
    </xf>
    <xf numFmtId="0" fontId="33" fillId="25" borderId="25" xfId="0" applyFont="1" applyFill="1" applyBorder="1" applyAlignment="1">
      <alignment vertical="center"/>
    </xf>
    <xf numFmtId="176" fontId="42" fillId="25" borderId="0" xfId="0" applyNumberFormat="1" applyFont="1" applyFill="1" applyAlignment="1">
      <alignment horizontal="center" vertical="center" shrinkToFit="1"/>
    </xf>
    <xf numFmtId="0" fontId="30" fillId="25" borderId="27" xfId="0" quotePrefix="1" applyFont="1" applyFill="1" applyBorder="1" applyAlignment="1">
      <alignment horizontal="center" vertical="center" shrinkToFit="1"/>
    </xf>
    <xf numFmtId="0" fontId="89" fillId="25" borderId="27" xfId="0" quotePrefix="1" applyFont="1" applyFill="1" applyBorder="1" applyAlignment="1">
      <alignment horizontal="center" vertical="center" shrinkToFit="1"/>
    </xf>
    <xf numFmtId="0" fontId="30" fillId="25" borderId="27" xfId="109" quotePrefix="1" applyFont="1" applyFill="1" applyBorder="1" applyAlignment="1">
      <alignment horizontal="center" vertical="center" shrinkToFit="1"/>
    </xf>
    <xf numFmtId="0" fontId="30" fillId="25" borderId="27" xfId="83" quotePrefix="1" applyFont="1" applyFill="1" applyBorder="1" applyAlignment="1">
      <alignment horizontal="center" shrinkToFit="1"/>
    </xf>
    <xf numFmtId="0" fontId="30" fillId="25" borderId="10" xfId="83" quotePrefix="1" applyFont="1" applyFill="1" applyBorder="1" applyAlignment="1">
      <alignment horizontal="center" shrinkToFit="1"/>
    </xf>
    <xf numFmtId="0" fontId="0" fillId="25" borderId="0" xfId="0" applyFill="1"/>
    <xf numFmtId="0" fontId="30" fillId="25" borderId="10" xfId="109" quotePrefix="1" applyFont="1" applyFill="1" applyBorder="1" applyAlignment="1">
      <alignment horizontal="left" vertical="center" shrinkToFit="1"/>
    </xf>
    <xf numFmtId="49" fontId="30" fillId="25" borderId="27" xfId="0" quotePrefix="1" applyNumberFormat="1" applyFont="1" applyFill="1" applyBorder="1" applyAlignment="1">
      <alignment horizontal="center" vertical="center" shrinkToFit="1"/>
    </xf>
    <xf numFmtId="177" fontId="89" fillId="25" borderId="13" xfId="0" applyNumberFormat="1" applyFont="1" applyFill="1" applyBorder="1" applyAlignment="1">
      <alignment horizontal="right" vertical="center" shrinkToFit="1"/>
    </xf>
    <xf numFmtId="178" fontId="89" fillId="25" borderId="16" xfId="0" applyNumberFormat="1" applyFont="1" applyFill="1" applyBorder="1" applyAlignment="1">
      <alignment horizontal="left" vertical="center" shrinkToFit="1"/>
    </xf>
    <xf numFmtId="0" fontId="30" fillId="25" borderId="10" xfId="119" quotePrefix="1" applyFont="1" applyFill="1" applyBorder="1" applyAlignment="1">
      <alignment horizontal="center" vertical="center" shrinkToFit="1"/>
    </xf>
    <xf numFmtId="0" fontId="30" fillId="25" borderId="27" xfId="83" applyNumberFormat="1" applyFont="1" applyFill="1" applyBorder="1" applyAlignment="1">
      <alignment horizontal="center" shrinkToFit="1"/>
    </xf>
    <xf numFmtId="0" fontId="30" fillId="25" borderId="59" xfId="0" quotePrefix="1" applyFont="1" applyFill="1" applyBorder="1" applyAlignment="1">
      <alignment horizontal="left" vertical="center" shrinkToFit="1"/>
    </xf>
    <xf numFmtId="49" fontId="30" fillId="25" borderId="27" xfId="0" quotePrefix="1" applyNumberFormat="1" applyFont="1" applyFill="1" applyBorder="1" applyAlignment="1">
      <alignment horizontal="center" vertical="center" shrinkToFit="1"/>
    </xf>
    <xf numFmtId="0" fontId="30" fillId="25" borderId="21" xfId="0" applyFont="1" applyFill="1" applyBorder="1" applyAlignment="1">
      <alignment horizontal="center" vertical="center" shrinkToFit="1"/>
    </xf>
    <xf numFmtId="0" fontId="39" fillId="0" borderId="19" xfId="0" applyFont="1" applyBorder="1" applyAlignment="1">
      <alignment vertical="center"/>
    </xf>
    <xf numFmtId="49" fontId="89" fillId="25" borderId="11" xfId="0" quotePrefix="1" applyNumberFormat="1" applyFont="1" applyFill="1" applyBorder="1" applyAlignment="1">
      <alignment horizontal="center" vertical="center" shrinkToFit="1"/>
    </xf>
    <xf numFmtId="0" fontId="30" fillId="25" borderId="13" xfId="0" applyFont="1" applyFill="1" applyBorder="1" applyAlignment="1">
      <alignment vertical="center" shrinkToFit="1"/>
    </xf>
    <xf numFmtId="0" fontId="30" fillId="25" borderId="13" xfId="0" quotePrefix="1" applyFont="1" applyFill="1" applyBorder="1" applyAlignment="1">
      <alignment vertical="center" shrinkToFit="1"/>
    </xf>
    <xf numFmtId="0" fontId="30" fillId="25" borderId="22" xfId="0" applyFont="1" applyFill="1" applyBorder="1" applyAlignment="1">
      <alignment vertical="center" shrinkToFit="1"/>
    </xf>
    <xf numFmtId="176" fontId="30" fillId="25" borderId="27" xfId="0" applyNumberFormat="1" applyFont="1" applyFill="1" applyBorder="1" applyAlignment="1">
      <alignment horizontal="center" vertical="center" shrinkToFit="1"/>
    </xf>
    <xf numFmtId="176" fontId="30" fillId="25" borderId="11" xfId="0" applyNumberFormat="1" applyFont="1" applyFill="1" applyBorder="1" applyAlignment="1">
      <alignment horizontal="center" vertical="center" shrinkToFit="1"/>
    </xf>
    <xf numFmtId="176" fontId="30" fillId="25" borderId="48" xfId="0" applyNumberFormat="1" applyFont="1" applyFill="1" applyBorder="1" applyAlignment="1">
      <alignment horizontal="center" vertical="center" shrinkToFit="1"/>
    </xf>
    <xf numFmtId="177" fontId="30" fillId="25" borderId="22" xfId="0" applyNumberFormat="1" applyFont="1" applyFill="1" applyBorder="1" applyAlignment="1">
      <alignment horizontal="right" vertical="center" shrinkToFit="1"/>
    </xf>
    <xf numFmtId="178" fontId="30" fillId="25" borderId="15" xfId="0" applyNumberFormat="1" applyFont="1" applyFill="1" applyBorder="1" applyAlignment="1">
      <alignment horizontal="left" vertical="center" shrinkToFit="1"/>
    </xf>
    <xf numFmtId="0" fontId="30" fillId="25" borderId="12" xfId="0" applyFont="1" applyFill="1" applyBorder="1" applyAlignment="1">
      <alignment vertical="center" shrinkToFit="1"/>
    </xf>
    <xf numFmtId="0" fontId="30" fillId="25" borderId="19" xfId="0" quotePrefix="1" applyFont="1" applyFill="1" applyBorder="1" applyAlignment="1">
      <alignment horizontal="center" vertical="center" shrinkToFit="1"/>
    </xf>
    <xf numFmtId="0" fontId="30" fillId="25" borderId="13" xfId="0" quotePrefix="1" applyFont="1" applyFill="1" applyBorder="1" applyAlignment="1">
      <alignment horizontal="center" vertical="center" shrinkToFit="1"/>
    </xf>
    <xf numFmtId="176" fontId="30" fillId="25" borderId="48" xfId="0" applyNumberFormat="1" applyFont="1" applyFill="1" applyBorder="1" applyAlignment="1">
      <alignment vertical="center" shrinkToFit="1"/>
    </xf>
    <xf numFmtId="176" fontId="30" fillId="25" borderId="27" xfId="0" applyNumberFormat="1" applyFont="1" applyFill="1" applyBorder="1" applyAlignment="1">
      <alignment horizontal="center" vertical="center" shrinkToFit="1"/>
    </xf>
    <xf numFmtId="176" fontId="30" fillId="25" borderId="48" xfId="0" applyNumberFormat="1" applyFont="1" applyFill="1" applyBorder="1" applyAlignment="1">
      <alignment horizontal="center" vertical="center" shrinkToFit="1"/>
    </xf>
    <xf numFmtId="177" fontId="30" fillId="25" borderId="19" xfId="0" applyNumberFormat="1" applyFont="1" applyFill="1" applyBorder="1" applyAlignment="1">
      <alignment horizontal="center" shrinkToFit="1"/>
    </xf>
    <xf numFmtId="177" fontId="30" fillId="25" borderId="13" xfId="0" applyNumberFormat="1" applyFont="1" applyFill="1" applyBorder="1" applyAlignment="1">
      <alignment horizontal="center" shrinkToFit="1"/>
    </xf>
    <xf numFmtId="0" fontId="30" fillId="25" borderId="11" xfId="119" applyFont="1" applyFill="1" applyBorder="1" applyAlignment="1">
      <alignment horizontal="center" shrinkToFit="1"/>
    </xf>
    <xf numFmtId="177" fontId="89" fillId="25" borderId="19" xfId="119" applyNumberFormat="1" applyFont="1" applyFill="1" applyBorder="1" applyAlignment="1">
      <alignment horizontal="center" shrinkToFit="1"/>
    </xf>
    <xf numFmtId="0" fontId="30" fillId="25" borderId="48" xfId="83" applyFont="1" applyFill="1" applyBorder="1" applyAlignment="1">
      <alignment horizontal="center" vertical="center" shrinkToFit="1"/>
    </xf>
    <xf numFmtId="0" fontId="30" fillId="25" borderId="48" xfId="0" applyFont="1" applyFill="1" applyBorder="1" applyAlignment="1">
      <alignment horizontal="center" vertical="center" shrinkToFit="1"/>
    </xf>
    <xf numFmtId="0" fontId="30" fillId="25" borderId="73" xfId="0" applyFont="1" applyFill="1" applyBorder="1" applyAlignment="1">
      <alignment vertical="center" shrinkToFit="1"/>
    </xf>
    <xf numFmtId="177" fontId="30" fillId="25" borderId="60" xfId="0" applyNumberFormat="1" applyFont="1" applyFill="1" applyBorder="1" applyAlignment="1">
      <alignment vertical="center" shrinkToFit="1"/>
    </xf>
    <xf numFmtId="178" fontId="30" fillId="25" borderId="61" xfId="0" applyNumberFormat="1" applyFont="1" applyFill="1" applyBorder="1" applyAlignment="1">
      <alignment horizontal="left" vertical="center" shrinkToFit="1"/>
    </xf>
    <xf numFmtId="0" fontId="30" fillId="25" borderId="33" xfId="0" applyFont="1" applyFill="1" applyBorder="1" applyAlignment="1">
      <alignment vertical="center" shrinkToFit="1"/>
    </xf>
    <xf numFmtId="0" fontId="30" fillId="25" borderId="33" xfId="0" applyFont="1" applyFill="1" applyBorder="1" applyAlignment="1">
      <alignment horizontal="center" vertical="center" shrinkToFit="1"/>
    </xf>
    <xf numFmtId="178" fontId="30" fillId="25" borderId="33" xfId="0" applyNumberFormat="1" applyFont="1" applyFill="1" applyBorder="1" applyAlignment="1">
      <alignment horizontal="left" vertical="center" shrinkToFit="1"/>
    </xf>
    <xf numFmtId="177" fontId="30" fillId="25" borderId="0" xfId="0" applyNumberFormat="1" applyFont="1" applyFill="1" applyAlignment="1">
      <alignment horizontal="center" vertical="center" shrinkToFit="1"/>
    </xf>
    <xf numFmtId="0" fontId="30" fillId="25" borderId="48" xfId="0" applyFont="1" applyFill="1" applyBorder="1" applyAlignment="1">
      <alignment horizontal="center" vertical="center" shrinkToFit="1"/>
    </xf>
    <xf numFmtId="0" fontId="30" fillId="25" borderId="59" xfId="0" applyFont="1" applyFill="1" applyBorder="1" applyAlignment="1">
      <alignment horizontal="center" vertical="center" shrinkToFit="1"/>
    </xf>
    <xf numFmtId="176" fontId="30" fillId="25" borderId="0" xfId="0" applyNumberFormat="1" applyFont="1" applyFill="1" applyAlignment="1">
      <alignment horizontal="center" vertical="center" shrinkToFit="1"/>
    </xf>
    <xf numFmtId="177" fontId="30" fillId="25" borderId="0" xfId="0" quotePrefix="1" applyNumberFormat="1" applyFont="1" applyFill="1" applyAlignment="1">
      <alignment horizontal="center" vertical="center" shrinkToFit="1"/>
    </xf>
    <xf numFmtId="49" fontId="30" fillId="25" borderId="0" xfId="0" applyNumberFormat="1" applyFont="1" applyFill="1" applyAlignment="1">
      <alignment horizontal="center" vertical="center"/>
    </xf>
    <xf numFmtId="49" fontId="30" fillId="25" borderId="11" xfId="0" quotePrefix="1" applyNumberFormat="1" applyFont="1" applyFill="1" applyBorder="1" applyAlignment="1">
      <alignment horizontal="center" vertical="center" shrinkToFit="1"/>
    </xf>
    <xf numFmtId="176" fontId="30" fillId="25" borderId="73" xfId="0" applyNumberFormat="1" applyFont="1" applyFill="1" applyBorder="1" applyAlignment="1">
      <alignment vertical="center" shrinkToFit="1"/>
    </xf>
    <xf numFmtId="178" fontId="30" fillId="25" borderId="61" xfId="83" applyNumberFormat="1" applyFont="1" applyFill="1" applyBorder="1" applyAlignment="1">
      <alignment horizontal="left" shrinkToFit="1"/>
    </xf>
    <xf numFmtId="176" fontId="30" fillId="25" borderId="24" xfId="0" applyNumberFormat="1" applyFont="1" applyFill="1" applyBorder="1" applyAlignment="1">
      <alignment vertical="center" shrinkToFit="1"/>
    </xf>
    <xf numFmtId="0" fontId="108" fillId="25" borderId="24" xfId="0" applyFont="1" applyFill="1" applyBorder="1" applyAlignment="1">
      <alignment horizontal="center" vertical="center" shrinkToFit="1"/>
    </xf>
    <xf numFmtId="177" fontId="30" fillId="25" borderId="24" xfId="0" applyNumberFormat="1" applyFont="1" applyFill="1" applyBorder="1" applyAlignment="1">
      <alignment horizontal="right" vertical="center" shrinkToFit="1"/>
    </xf>
    <xf numFmtId="178" fontId="30" fillId="25" borderId="24" xfId="0" applyNumberFormat="1" applyFont="1" applyFill="1" applyBorder="1" applyAlignment="1">
      <alignment horizontal="left" vertical="center" shrinkToFit="1"/>
    </xf>
    <xf numFmtId="179" fontId="30" fillId="25" borderId="24" xfId="0" applyNumberFormat="1" applyFont="1" applyFill="1" applyBorder="1" applyAlignment="1">
      <alignment horizontal="left" vertical="center" shrinkToFit="1"/>
    </xf>
    <xf numFmtId="177" fontId="30" fillId="25" borderId="31" xfId="83" applyNumberFormat="1" applyFont="1" applyFill="1" applyBorder="1" applyAlignment="1">
      <alignment horizontal="right" shrinkToFit="1"/>
    </xf>
    <xf numFmtId="0" fontId="30" fillId="25" borderId="11" xfId="83" applyFont="1" applyFill="1" applyBorder="1" applyAlignment="1">
      <alignment shrinkToFit="1"/>
    </xf>
    <xf numFmtId="0" fontId="30" fillId="25" borderId="73" xfId="109" applyFont="1" applyFill="1" applyBorder="1" applyAlignment="1">
      <alignment horizontal="left" vertical="center" shrinkToFit="1"/>
    </xf>
    <xf numFmtId="0" fontId="30" fillId="25" borderId="73" xfId="109" quotePrefix="1" applyFont="1" applyFill="1" applyBorder="1" applyAlignment="1">
      <alignment horizontal="center" vertical="center" shrinkToFit="1"/>
    </xf>
    <xf numFmtId="177" fontId="30" fillId="25" borderId="60" xfId="83" applyNumberFormat="1" applyFont="1" applyFill="1" applyBorder="1" applyAlignment="1">
      <alignment horizontal="right" shrinkToFit="1"/>
    </xf>
    <xf numFmtId="0" fontId="30" fillId="25" borderId="33" xfId="109" applyFont="1" applyFill="1" applyBorder="1" applyAlignment="1">
      <alignment horizontal="left" vertical="center" shrinkToFit="1"/>
    </xf>
    <xf numFmtId="0" fontId="30" fillId="25" borderId="33" xfId="109" applyFont="1" applyFill="1" applyBorder="1" applyAlignment="1">
      <alignment horizontal="center" vertical="center" shrinkToFit="1"/>
    </xf>
    <xf numFmtId="177" fontId="30" fillId="25" borderId="33" xfId="83" applyNumberFormat="1" applyFont="1" applyFill="1" applyBorder="1" applyAlignment="1">
      <alignment horizontal="right" shrinkToFit="1"/>
    </xf>
    <xf numFmtId="178" fontId="30" fillId="25" borderId="33" xfId="83" applyNumberFormat="1" applyFont="1" applyFill="1" applyBorder="1" applyAlignment="1">
      <alignment horizontal="left" shrinkToFit="1"/>
    </xf>
    <xf numFmtId="177" fontId="30" fillId="25" borderId="33" xfId="83" applyNumberFormat="1" applyFont="1" applyFill="1" applyBorder="1" applyAlignment="1">
      <alignment horizontal="center" vertical="center" shrinkToFit="1"/>
    </xf>
    <xf numFmtId="176" fontId="30" fillId="25" borderId="19" xfId="0" applyNumberFormat="1" applyFont="1" applyFill="1" applyBorder="1" applyAlignment="1">
      <alignment vertical="center" shrinkToFit="1"/>
    </xf>
    <xf numFmtId="176" fontId="30" fillId="25" borderId="13" xfId="0" applyNumberFormat="1" applyFont="1" applyFill="1" applyBorder="1" applyAlignment="1">
      <alignment vertical="center" shrinkToFit="1"/>
    </xf>
    <xf numFmtId="176" fontId="30" fillId="25" borderId="14" xfId="0" applyNumberFormat="1" applyFont="1" applyFill="1" applyBorder="1" applyAlignment="1">
      <alignment vertical="center" shrinkToFit="1"/>
    </xf>
    <xf numFmtId="177" fontId="30" fillId="25" borderId="30" xfId="83" applyNumberFormat="1" applyFont="1" applyFill="1" applyBorder="1" applyAlignment="1">
      <alignment horizontal="right" shrinkToFit="1"/>
    </xf>
    <xf numFmtId="177" fontId="30" fillId="25" borderId="32" xfId="83" applyNumberFormat="1" applyFont="1" applyFill="1" applyBorder="1" applyAlignment="1">
      <alignment horizontal="right" shrinkToFit="1"/>
    </xf>
    <xf numFmtId="0" fontId="30" fillId="25" borderId="73" xfId="109" applyFont="1" applyFill="1" applyBorder="1" applyAlignment="1">
      <alignment horizontal="center" vertical="center" shrinkToFit="1"/>
    </xf>
    <xf numFmtId="177" fontId="30" fillId="25" borderId="60" xfId="0" applyNumberFormat="1" applyFont="1" applyFill="1" applyBorder="1" applyAlignment="1">
      <alignment horizontal="right" vertical="center" shrinkToFit="1"/>
    </xf>
    <xf numFmtId="178" fontId="30" fillId="25" borderId="80" xfId="0" applyNumberFormat="1" applyFont="1" applyFill="1" applyBorder="1" applyAlignment="1">
      <alignment horizontal="left" vertical="center" shrinkToFit="1"/>
    </xf>
    <xf numFmtId="0" fontId="30" fillId="25" borderId="33" xfId="83" applyFont="1" applyFill="1" applyBorder="1" applyAlignment="1">
      <alignment shrinkToFit="1"/>
    </xf>
    <xf numFmtId="0" fontId="30" fillId="25" borderId="33" xfId="83" applyFont="1" applyFill="1" applyBorder="1" applyAlignment="1">
      <alignment horizontal="center" shrinkToFit="1"/>
    </xf>
    <xf numFmtId="177" fontId="30" fillId="25" borderId="33" xfId="83" applyNumberFormat="1" applyFont="1" applyFill="1" applyBorder="1" applyAlignment="1">
      <alignment horizontal="center" shrinkToFit="1"/>
    </xf>
    <xf numFmtId="0" fontId="30" fillId="25" borderId="10" xfId="83" applyFont="1" applyFill="1" applyBorder="1" applyAlignment="1">
      <alignment horizontal="center" vertical="center" shrinkToFit="1"/>
    </xf>
    <xf numFmtId="0" fontId="30" fillId="25" borderId="11" xfId="83" applyFont="1" applyFill="1" applyBorder="1" applyAlignment="1">
      <alignment vertical="center"/>
    </xf>
    <xf numFmtId="0" fontId="30" fillId="25" borderId="11" xfId="83" applyFont="1" applyFill="1" applyBorder="1" applyAlignment="1">
      <alignment horizontal="center" vertical="center"/>
    </xf>
    <xf numFmtId="181" fontId="30" fillId="25" borderId="14" xfId="127" applyNumberFormat="1" applyFont="1" applyFill="1" applyBorder="1" applyAlignment="1">
      <alignment horizontal="center" vertical="center"/>
    </xf>
    <xf numFmtId="178" fontId="30" fillId="25" borderId="17" xfId="127" applyNumberFormat="1" applyFont="1" applyFill="1" applyBorder="1" applyAlignment="1">
      <alignment horizontal="left" vertical="center"/>
    </xf>
    <xf numFmtId="177" fontId="30" fillId="25" borderId="14" xfId="83" applyNumberFormat="1" applyFont="1" applyFill="1" applyBorder="1" applyAlignment="1">
      <alignment vertical="center"/>
    </xf>
    <xf numFmtId="178" fontId="30" fillId="25" borderId="17" xfId="83" applyNumberFormat="1" applyFont="1" applyFill="1" applyBorder="1" applyAlignment="1">
      <alignment horizontal="left" vertical="center"/>
    </xf>
    <xf numFmtId="177" fontId="30" fillId="25" borderId="30" xfId="0" applyNumberFormat="1" applyFont="1" applyFill="1" applyBorder="1" applyAlignment="1">
      <alignment vertical="center" shrinkToFit="1"/>
    </xf>
    <xf numFmtId="177" fontId="30" fillId="25" borderId="31" xfId="0" applyNumberFormat="1" applyFont="1" applyFill="1" applyBorder="1" applyAlignment="1">
      <alignment vertical="center" shrinkToFit="1"/>
    </xf>
    <xf numFmtId="0" fontId="30" fillId="25" borderId="48" xfId="119" applyFont="1" applyFill="1" applyBorder="1" applyAlignment="1">
      <alignment shrinkToFit="1"/>
    </xf>
    <xf numFmtId="177" fontId="89" fillId="25" borderId="13" xfId="119" applyNumberFormat="1" applyFont="1" applyFill="1" applyBorder="1" applyAlignment="1">
      <alignment horizontal="center" shrinkToFit="1"/>
    </xf>
    <xf numFmtId="178" fontId="89" fillId="25" borderId="16" xfId="119" applyNumberFormat="1" applyFont="1" applyFill="1" applyBorder="1" applyAlignment="1">
      <alignment horizontal="left" shrinkToFit="1"/>
    </xf>
    <xf numFmtId="178" fontId="89" fillId="25" borderId="30" xfId="119" applyNumberFormat="1" applyFont="1" applyFill="1" applyBorder="1" applyAlignment="1">
      <alignment horizontal="left" shrinkToFit="1"/>
    </xf>
    <xf numFmtId="178" fontId="89" fillId="25" borderId="31" xfId="119" applyNumberFormat="1" applyFont="1" applyFill="1" applyBorder="1" applyAlignment="1">
      <alignment horizontal="left" shrinkToFit="1"/>
    </xf>
    <xf numFmtId="0" fontId="30" fillId="25" borderId="48" xfId="119" applyFont="1" applyFill="1" applyBorder="1" applyAlignment="1">
      <alignment horizontal="center" vertical="center" shrinkToFit="1"/>
    </xf>
    <xf numFmtId="176" fontId="30" fillId="25" borderId="27" xfId="0" quotePrefix="1" applyNumberFormat="1" applyFont="1" applyFill="1" applyBorder="1" applyAlignment="1">
      <alignment horizontal="center" vertical="center" shrinkToFit="1"/>
    </xf>
    <xf numFmtId="49" fontId="30" fillId="25" borderId="0" xfId="0" quotePrefix="1" applyNumberFormat="1" applyFont="1" applyFill="1" applyBorder="1" applyAlignment="1">
      <alignment horizontal="center" vertical="center" shrinkToFit="1"/>
    </xf>
    <xf numFmtId="177" fontId="30" fillId="25" borderId="0" xfId="0" quotePrefix="1" applyNumberFormat="1" applyFont="1" applyFill="1" applyBorder="1" applyAlignment="1">
      <alignment horizontal="center" vertical="center" shrinkToFit="1"/>
    </xf>
    <xf numFmtId="177" fontId="30" fillId="25" borderId="0" xfId="0" applyNumberFormat="1" applyFont="1" applyFill="1" applyBorder="1" applyAlignment="1">
      <alignment horizontal="center" vertical="center" shrinkToFit="1"/>
    </xf>
    <xf numFmtId="0" fontId="30" fillId="25" borderId="59" xfId="0" applyFont="1" applyFill="1" applyBorder="1" applyAlignment="1">
      <alignment vertical="center" shrinkToFit="1"/>
    </xf>
    <xf numFmtId="49" fontId="30" fillId="25" borderId="59" xfId="0" applyNumberFormat="1" applyFont="1" applyFill="1" applyBorder="1" applyAlignment="1">
      <alignment horizontal="center" vertical="center" shrinkToFit="1"/>
    </xf>
    <xf numFmtId="0" fontId="30" fillId="25" borderId="0" xfId="0" quotePrefix="1" applyFont="1" applyFill="1" applyBorder="1" applyAlignment="1">
      <alignment horizontal="center" vertical="center" shrinkToFit="1"/>
    </xf>
    <xf numFmtId="0" fontId="30" fillId="25" borderId="20" xfId="0" applyFont="1" applyFill="1" applyBorder="1" applyAlignment="1">
      <alignment vertical="center" shrinkToFit="1"/>
    </xf>
    <xf numFmtId="49" fontId="30" fillId="25" borderId="21" xfId="0" applyNumberFormat="1" applyFont="1" applyFill="1" applyBorder="1" applyAlignment="1">
      <alignment horizontal="center" vertical="center" shrinkToFit="1"/>
    </xf>
    <xf numFmtId="0" fontId="30" fillId="25" borderId="46" xfId="0" applyFont="1" applyFill="1" applyBorder="1" applyAlignment="1">
      <alignment vertical="center" shrinkToFit="1"/>
    </xf>
    <xf numFmtId="0" fontId="30" fillId="25" borderId="59" xfId="0" applyFont="1" applyFill="1" applyBorder="1" applyAlignment="1">
      <alignment vertical="center"/>
    </xf>
    <xf numFmtId="56" fontId="30" fillId="25" borderId="59" xfId="0" applyNumberFormat="1" applyFont="1" applyFill="1" applyBorder="1" applyAlignment="1">
      <alignment horizontal="center" vertical="center" shrinkToFit="1"/>
    </xf>
    <xf numFmtId="0" fontId="30" fillId="25" borderId="59" xfId="0" quotePrefix="1" applyFont="1" applyFill="1" applyBorder="1" applyAlignment="1">
      <alignment horizontal="center" vertical="center" shrinkToFit="1"/>
    </xf>
    <xf numFmtId="0" fontId="89" fillId="25" borderId="0" xfId="0" applyFont="1" applyFill="1" applyBorder="1" applyAlignment="1">
      <alignment vertical="center" shrinkToFit="1"/>
    </xf>
    <xf numFmtId="0" fontId="30" fillId="25" borderId="11" xfId="0" quotePrefix="1" applyFont="1" applyFill="1" applyBorder="1" applyAlignment="1">
      <alignment horizontal="left" vertical="center" shrinkToFit="1"/>
    </xf>
    <xf numFmtId="0" fontId="30" fillId="25" borderId="11" xfId="0" applyFont="1" applyFill="1" applyBorder="1" applyAlignment="1">
      <alignment horizontal="center" vertical="center" shrinkToFit="1"/>
    </xf>
    <xf numFmtId="176" fontId="89" fillId="25" borderId="27" xfId="0" quotePrefix="1" applyNumberFormat="1" applyFont="1" applyFill="1" applyBorder="1" applyAlignment="1">
      <alignment horizontal="center" vertical="center" shrinkToFit="1"/>
    </xf>
    <xf numFmtId="0" fontId="89" fillId="0" borderId="0" xfId="0" applyFont="1" applyAlignment="1">
      <alignment vertical="center" shrinkToFit="1"/>
    </xf>
    <xf numFmtId="176" fontId="89" fillId="25" borderId="11" xfId="0" applyNumberFormat="1" applyFont="1" applyFill="1" applyBorder="1" applyAlignment="1">
      <alignment vertical="center" shrinkToFit="1"/>
    </xf>
    <xf numFmtId="177" fontId="89" fillId="25" borderId="14" xfId="0" applyNumberFormat="1" applyFont="1" applyFill="1" applyBorder="1" applyAlignment="1">
      <alignment horizontal="right" vertical="center" shrinkToFit="1"/>
    </xf>
    <xf numFmtId="178" fontId="89" fillId="25" borderId="17" xfId="0" applyNumberFormat="1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 shrinkToFit="1"/>
    </xf>
    <xf numFmtId="177" fontId="89" fillId="25" borderId="14" xfId="83" applyNumberFormat="1" applyFont="1" applyFill="1" applyBorder="1" applyAlignment="1">
      <alignment horizontal="right" shrinkToFit="1"/>
    </xf>
    <xf numFmtId="178" fontId="89" fillId="25" borderId="17" xfId="83" applyNumberFormat="1" applyFont="1" applyFill="1" applyBorder="1" applyAlignment="1">
      <alignment horizontal="left" shrinkToFit="1"/>
    </xf>
    <xf numFmtId="0" fontId="89" fillId="0" borderId="0" xfId="41" applyFont="1" applyAlignment="1">
      <alignment vertical="center" shrinkToFit="1"/>
    </xf>
    <xf numFmtId="177" fontId="89" fillId="25" borderId="19" xfId="83" applyNumberFormat="1" applyFont="1" applyFill="1" applyBorder="1" applyAlignment="1">
      <alignment shrinkToFit="1"/>
    </xf>
    <xf numFmtId="177" fontId="30" fillId="25" borderId="13" xfId="83" applyNumberFormat="1" applyFont="1" applyFill="1" applyBorder="1" applyAlignment="1">
      <alignment shrinkToFit="1"/>
    </xf>
    <xf numFmtId="177" fontId="30" fillId="25" borderId="14" xfId="83" applyNumberFormat="1" applyFont="1" applyFill="1" applyBorder="1" applyAlignment="1">
      <alignment shrinkToFit="1"/>
    </xf>
    <xf numFmtId="0" fontId="89" fillId="25" borderId="11" xfId="83" quotePrefix="1" applyFont="1" applyFill="1" applyBorder="1" applyAlignment="1">
      <alignment horizontal="center" shrinkToFit="1"/>
    </xf>
    <xf numFmtId="178" fontId="88" fillId="25" borderId="16" xfId="83" applyNumberFormat="1" applyFont="1" applyFill="1" applyBorder="1" applyAlignment="1">
      <alignment horizontal="left" shrinkToFit="1"/>
    </xf>
    <xf numFmtId="0" fontId="89" fillId="25" borderId="11" xfId="83" applyFont="1" applyFill="1" applyBorder="1" applyAlignment="1">
      <alignment horizontal="center" shrinkToFit="1"/>
    </xf>
    <xf numFmtId="177" fontId="30" fillId="25" borderId="19" xfId="0" applyNumberFormat="1" applyFont="1" applyFill="1" applyBorder="1" applyAlignment="1">
      <alignment vertical="center" shrinkToFit="1"/>
    </xf>
    <xf numFmtId="0" fontId="89" fillId="25" borderId="10" xfId="83" applyFont="1" applyFill="1" applyBorder="1" applyAlignment="1">
      <alignment shrinkToFit="1"/>
    </xf>
    <xf numFmtId="0" fontId="89" fillId="25" borderId="10" xfId="83" applyNumberFormat="1" applyFont="1" applyFill="1" applyBorder="1" applyAlignment="1">
      <alignment horizontal="center" shrinkToFit="1"/>
    </xf>
    <xf numFmtId="0" fontId="89" fillId="25" borderId="21" xfId="83" applyFont="1" applyFill="1" applyBorder="1" applyAlignment="1">
      <alignment shrinkToFit="1"/>
    </xf>
    <xf numFmtId="0" fontId="89" fillId="25" borderId="21" xfId="83" applyNumberFormat="1" applyFont="1" applyFill="1" applyBorder="1" applyAlignment="1">
      <alignment horizontal="center" shrinkToFit="1"/>
    </xf>
    <xf numFmtId="177" fontId="30" fillId="25" borderId="0" xfId="83" applyNumberFormat="1" applyFont="1" applyFill="1" applyBorder="1" applyAlignment="1">
      <alignment horizontal="center" shrinkToFit="1"/>
    </xf>
    <xf numFmtId="0" fontId="30" fillId="0" borderId="0" xfId="41" applyFont="1" applyBorder="1" applyAlignment="1">
      <alignment vertical="center" shrinkToFit="1"/>
    </xf>
    <xf numFmtId="0" fontId="89" fillId="0" borderId="0" xfId="77" applyFont="1" applyAlignment="1">
      <alignment vertical="center" shrinkToFit="1"/>
    </xf>
    <xf numFmtId="49" fontId="30" fillId="25" borderId="59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176" fontId="30" fillId="25" borderId="11" xfId="0" applyNumberFormat="1" applyFont="1" applyFill="1" applyBorder="1" applyAlignment="1">
      <alignment horizontal="center" vertical="center" shrinkToFit="1"/>
    </xf>
    <xf numFmtId="49" fontId="88" fillId="25" borderId="11" xfId="0" quotePrefix="1" applyNumberFormat="1" applyFont="1" applyFill="1" applyBorder="1" applyAlignment="1">
      <alignment horizontal="center" vertical="center" shrinkToFit="1"/>
    </xf>
    <xf numFmtId="177" fontId="88" fillId="25" borderId="14" xfId="0" applyNumberFormat="1" applyFont="1" applyFill="1" applyBorder="1" applyAlignment="1">
      <alignment horizontal="right" vertical="center" shrinkToFit="1"/>
    </xf>
    <xf numFmtId="178" fontId="88" fillId="25" borderId="17" xfId="0" applyNumberFormat="1" applyFont="1" applyFill="1" applyBorder="1" applyAlignment="1">
      <alignment horizontal="left" vertical="center" shrinkToFit="1"/>
    </xf>
    <xf numFmtId="177" fontId="88" fillId="25" borderId="13" xfId="83" applyNumberFormat="1" applyFont="1" applyFill="1" applyBorder="1" applyAlignment="1">
      <alignment horizontal="right" shrinkToFit="1"/>
    </xf>
    <xf numFmtId="177" fontId="88" fillId="25" borderId="13" xfId="83" applyNumberFormat="1" applyFont="1" applyFill="1" applyBorder="1" applyAlignment="1">
      <alignment shrinkToFit="1"/>
    </xf>
    <xf numFmtId="177" fontId="88" fillId="25" borderId="13" xfId="0" applyNumberFormat="1" applyFont="1" applyFill="1" applyBorder="1" applyAlignment="1">
      <alignment horizontal="right" vertical="center" shrinkToFit="1"/>
    </xf>
    <xf numFmtId="178" fontId="88" fillId="25" borderId="16" xfId="0" applyNumberFormat="1" applyFont="1" applyFill="1" applyBorder="1" applyAlignment="1">
      <alignment horizontal="left" vertical="center" shrinkToFit="1"/>
    </xf>
    <xf numFmtId="0" fontId="88" fillId="0" borderId="0" xfId="0" applyFont="1" applyAlignment="1">
      <alignment vertical="center" shrinkToFit="1"/>
    </xf>
    <xf numFmtId="0" fontId="88" fillId="0" borderId="0" xfId="41" applyFont="1" applyAlignment="1">
      <alignment vertical="center" shrinkToFit="1"/>
    </xf>
    <xf numFmtId="0" fontId="88" fillId="0" borderId="0" xfId="77" applyFont="1" applyAlignment="1">
      <alignment vertical="center" shrinkToFit="1"/>
    </xf>
    <xf numFmtId="0" fontId="30" fillId="25" borderId="43" xfId="0" applyFont="1" applyFill="1" applyBorder="1" applyAlignment="1">
      <alignment horizontal="left" vertical="center" shrinkToFit="1"/>
    </xf>
    <xf numFmtId="0" fontId="30" fillId="25" borderId="59" xfId="0" applyFont="1" applyFill="1" applyBorder="1" applyAlignment="1">
      <alignment horizontal="left" vertical="center"/>
    </xf>
    <xf numFmtId="0" fontId="30" fillId="25" borderId="59" xfId="0" quotePrefix="1" applyFont="1" applyFill="1" applyBorder="1" applyAlignment="1">
      <alignment horizontal="left" vertical="center"/>
    </xf>
    <xf numFmtId="176" fontId="30" fillId="25" borderId="59" xfId="0" quotePrefix="1" applyNumberFormat="1" applyFont="1" applyFill="1" applyBorder="1" applyAlignment="1">
      <alignment horizontal="center" vertical="center" shrinkToFit="1"/>
    </xf>
    <xf numFmtId="0" fontId="89" fillId="25" borderId="11" xfId="0" applyFont="1" applyFill="1" applyBorder="1" applyAlignment="1">
      <alignment vertical="center" shrinkToFit="1"/>
    </xf>
    <xf numFmtId="0" fontId="112" fillId="0" borderId="0" xfId="0" applyFont="1"/>
    <xf numFmtId="0" fontId="88" fillId="27" borderId="0" xfId="0" applyFont="1" applyFill="1" applyAlignment="1">
      <alignment vertical="center" shrinkToFit="1"/>
    </xf>
    <xf numFmtId="0" fontId="89" fillId="25" borderId="10" xfId="83" quotePrefix="1" applyFont="1" applyFill="1" applyBorder="1" applyAlignment="1">
      <alignment horizontal="center" shrinkToFit="1"/>
    </xf>
    <xf numFmtId="178" fontId="89" fillId="25" borderId="31" xfId="83" applyNumberFormat="1" applyFont="1" applyFill="1" applyBorder="1" applyAlignment="1">
      <alignment horizontal="left" shrinkToFit="1"/>
    </xf>
    <xf numFmtId="177" fontId="89" fillId="25" borderId="13" xfId="83" applyNumberFormat="1" applyFont="1" applyFill="1" applyBorder="1" applyAlignment="1">
      <alignment shrinkToFit="1"/>
    </xf>
    <xf numFmtId="177" fontId="89" fillId="25" borderId="31" xfId="83" applyNumberFormat="1" applyFont="1" applyFill="1" applyBorder="1" applyAlignment="1">
      <alignment horizontal="right" shrinkToFit="1"/>
    </xf>
    <xf numFmtId="0" fontId="89" fillId="25" borderId="10" xfId="83" applyFont="1" applyFill="1" applyBorder="1" applyAlignment="1">
      <alignment horizontal="center" shrinkToFit="1"/>
    </xf>
    <xf numFmtId="0" fontId="89" fillId="25" borderId="0" xfId="41" applyFont="1" applyFill="1" applyAlignment="1">
      <alignment vertical="center" shrinkToFit="1"/>
    </xf>
    <xf numFmtId="0" fontId="113" fillId="0" borderId="0" xfId="0" applyFont="1"/>
    <xf numFmtId="0" fontId="88" fillId="25" borderId="11" xfId="83" applyFont="1" applyFill="1" applyBorder="1" applyAlignment="1">
      <alignment shrinkToFit="1"/>
    </xf>
    <xf numFmtId="49" fontId="88" fillId="25" borderId="11" xfId="83" applyNumberFormat="1" applyFont="1" applyFill="1" applyBorder="1" applyAlignment="1">
      <alignment horizontal="center" shrinkToFit="1"/>
    </xf>
    <xf numFmtId="177" fontId="88" fillId="25" borderId="14" xfId="83" applyNumberFormat="1" applyFont="1" applyFill="1" applyBorder="1" applyAlignment="1">
      <alignment horizontal="right" shrinkToFit="1"/>
    </xf>
    <xf numFmtId="178" fontId="88" fillId="25" borderId="17" xfId="83" applyNumberFormat="1" applyFont="1" applyFill="1" applyBorder="1" applyAlignment="1">
      <alignment horizontal="left" shrinkToFit="1"/>
    </xf>
    <xf numFmtId="177" fontId="88" fillId="25" borderId="14" xfId="83" applyNumberFormat="1" applyFont="1" applyFill="1" applyBorder="1" applyAlignment="1">
      <alignment shrinkToFit="1"/>
    </xf>
    <xf numFmtId="177" fontId="88" fillId="25" borderId="32" xfId="83" applyNumberFormat="1" applyFont="1" applyFill="1" applyBorder="1" applyAlignment="1">
      <alignment shrinkToFit="1"/>
    </xf>
    <xf numFmtId="0" fontId="88" fillId="25" borderId="11" xfId="119" applyFont="1" applyFill="1" applyBorder="1" applyAlignment="1">
      <alignment horizontal="left" vertical="center" shrinkToFit="1"/>
    </xf>
    <xf numFmtId="0" fontId="88" fillId="25" borderId="11" xfId="119" quotePrefix="1" applyFont="1" applyFill="1" applyBorder="1" applyAlignment="1">
      <alignment horizontal="center" vertical="center" shrinkToFit="1"/>
    </xf>
    <xf numFmtId="177" fontId="88" fillId="25" borderId="14" xfId="119" applyNumberFormat="1" applyFont="1" applyFill="1" applyBorder="1" applyAlignment="1">
      <alignment horizontal="center" shrinkToFit="1"/>
    </xf>
    <xf numFmtId="178" fontId="88" fillId="25" borderId="17" xfId="119" applyNumberFormat="1" applyFont="1" applyFill="1" applyBorder="1" applyAlignment="1">
      <alignment horizontal="left" shrinkToFit="1"/>
    </xf>
    <xf numFmtId="178" fontId="88" fillId="25" borderId="32" xfId="119" applyNumberFormat="1" applyFont="1" applyFill="1" applyBorder="1" applyAlignment="1">
      <alignment horizontal="left" shrinkToFit="1"/>
    </xf>
    <xf numFmtId="0" fontId="88" fillId="25" borderId="0" xfId="77" applyFont="1" applyFill="1" applyAlignment="1">
      <alignment vertical="center"/>
    </xf>
    <xf numFmtId="0" fontId="88" fillId="25" borderId="0" xfId="0" applyFont="1" applyFill="1"/>
    <xf numFmtId="0" fontId="113" fillId="25" borderId="0" xfId="0" applyFont="1" applyFill="1"/>
    <xf numFmtId="0" fontId="113" fillId="26" borderId="0" xfId="0" applyFont="1" applyFill="1"/>
    <xf numFmtId="176" fontId="107" fillId="25" borderId="0" xfId="0" applyNumberFormat="1" applyFont="1" applyFill="1" applyAlignment="1">
      <alignment horizontal="left" vertical="center"/>
    </xf>
    <xf numFmtId="0" fontId="108" fillId="25" borderId="0" xfId="0" applyFont="1" applyFill="1" applyAlignment="1">
      <alignment vertical="center" shrinkToFit="1"/>
    </xf>
    <xf numFmtId="0" fontId="108" fillId="25" borderId="0" xfId="0" applyFont="1" applyFill="1"/>
    <xf numFmtId="0" fontId="30" fillId="25" borderId="27" xfId="0" applyFont="1" applyFill="1" applyBorder="1" applyAlignment="1">
      <alignment horizontal="center" vertical="center" shrinkToFit="1"/>
    </xf>
    <xf numFmtId="0" fontId="30" fillId="25" borderId="73" xfId="0" applyFont="1" applyFill="1" applyBorder="1" applyAlignment="1">
      <alignment horizontal="center" vertical="center" shrinkToFit="1"/>
    </xf>
    <xf numFmtId="0" fontId="0" fillId="27" borderId="0" xfId="0" applyFill="1" applyBorder="1"/>
    <xf numFmtId="0" fontId="114" fillId="25" borderId="0" xfId="0" applyFont="1" applyFill="1" applyAlignment="1">
      <alignment horizontal="left" vertical="center"/>
    </xf>
    <xf numFmtId="0" fontId="33" fillId="25" borderId="0" xfId="111" applyFont="1" applyFill="1" applyAlignment="1">
      <alignment vertical="center"/>
    </xf>
    <xf numFmtId="0" fontId="33" fillId="25" borderId="0" xfId="119" applyFont="1" applyFill="1" applyAlignment="1">
      <alignment vertical="center"/>
    </xf>
    <xf numFmtId="176" fontId="33" fillId="25" borderId="23" xfId="0" applyNumberFormat="1" applyFont="1" applyFill="1" applyBorder="1" applyAlignment="1">
      <alignment horizontal="left" vertical="center"/>
    </xf>
    <xf numFmtId="49" fontId="30" fillId="25" borderId="27" xfId="83" quotePrefix="1" applyNumberFormat="1" applyFont="1" applyFill="1" applyBorder="1" applyAlignment="1">
      <alignment horizontal="center" shrinkToFit="1"/>
    </xf>
    <xf numFmtId="177" fontId="30" fillId="25" borderId="19" xfId="83" applyNumberFormat="1" applyFont="1" applyFill="1" applyBorder="1" applyAlignment="1">
      <alignment shrinkToFit="1"/>
    </xf>
    <xf numFmtId="177" fontId="30" fillId="25" borderId="30" xfId="83" applyNumberFormat="1" applyFont="1" applyFill="1" applyBorder="1" applyAlignment="1">
      <alignment shrinkToFit="1"/>
    </xf>
    <xf numFmtId="0" fontId="30" fillId="25" borderId="12" xfId="83" applyFont="1" applyFill="1" applyBorder="1" applyAlignment="1">
      <alignment shrinkToFit="1"/>
    </xf>
    <xf numFmtId="49" fontId="30" fillId="25" borderId="12" xfId="83" quotePrefix="1" applyNumberFormat="1" applyFont="1" applyFill="1" applyBorder="1" applyAlignment="1">
      <alignment horizontal="center" shrinkToFit="1"/>
    </xf>
    <xf numFmtId="177" fontId="30" fillId="25" borderId="31" xfId="83" applyNumberFormat="1" applyFont="1" applyFill="1" applyBorder="1" applyAlignment="1">
      <alignment shrinkToFit="1"/>
    </xf>
    <xf numFmtId="0" fontId="114" fillId="25" borderId="0" xfId="83" applyFont="1" applyFill="1" applyAlignment="1">
      <alignment vertical="center"/>
    </xf>
    <xf numFmtId="177" fontId="30" fillId="25" borderId="14" xfId="0" applyNumberFormat="1" applyFont="1" applyFill="1" applyBorder="1" applyAlignment="1">
      <alignment horizontal="center" vertical="center" shrinkToFit="1"/>
    </xf>
    <xf numFmtId="177" fontId="30" fillId="25" borderId="17" xfId="0" applyNumberFormat="1" applyFont="1" applyFill="1" applyBorder="1" applyAlignment="1">
      <alignment horizontal="center" vertical="center" shrinkToFit="1"/>
    </xf>
    <xf numFmtId="177" fontId="30" fillId="25" borderId="13" xfId="0" applyNumberFormat="1" applyFont="1" applyFill="1" applyBorder="1" applyAlignment="1">
      <alignment horizontal="center" vertical="center" shrinkToFit="1"/>
    </xf>
    <xf numFmtId="177" fontId="30" fillId="25" borderId="16" xfId="0" applyNumberFormat="1" applyFont="1" applyFill="1" applyBorder="1" applyAlignment="1">
      <alignment horizontal="center" vertical="center" shrinkToFit="1"/>
    </xf>
    <xf numFmtId="0" fontId="30" fillId="25" borderId="27" xfId="0" applyFont="1" applyFill="1" applyBorder="1" applyAlignment="1">
      <alignment horizontal="center" vertical="center" shrinkToFit="1"/>
    </xf>
    <xf numFmtId="0" fontId="30" fillId="25" borderId="11" xfId="0" applyFont="1" applyFill="1" applyBorder="1" applyAlignment="1">
      <alignment horizontal="center" vertical="center" shrinkToFit="1"/>
    </xf>
    <xf numFmtId="177" fontId="30" fillId="25" borderId="18" xfId="0" applyNumberFormat="1" applyFont="1" applyFill="1" applyBorder="1" applyAlignment="1">
      <alignment horizontal="center" vertical="center" shrinkToFit="1"/>
    </xf>
    <xf numFmtId="176" fontId="30" fillId="25" borderId="27" xfId="0" applyNumberFormat="1" applyFont="1" applyFill="1" applyBorder="1" applyAlignment="1">
      <alignment horizontal="center" vertical="center" shrinkToFit="1"/>
    </xf>
    <xf numFmtId="0" fontId="30" fillId="25" borderId="73" xfId="0" applyFont="1" applyFill="1" applyBorder="1" applyAlignment="1">
      <alignment horizontal="center" vertical="center" shrinkToFit="1"/>
    </xf>
    <xf numFmtId="176" fontId="30" fillId="25" borderId="21" xfId="0" applyNumberFormat="1" applyFont="1" applyFill="1" applyBorder="1" applyAlignment="1">
      <alignment horizontal="center" vertical="center" shrinkToFit="1"/>
    </xf>
    <xf numFmtId="177" fontId="30" fillId="25" borderId="13" xfId="83" applyNumberFormat="1" applyFont="1" applyFill="1" applyBorder="1" applyAlignment="1">
      <alignment horizontal="center" shrinkToFit="1"/>
    </xf>
    <xf numFmtId="177" fontId="30" fillId="25" borderId="16" xfId="83" applyNumberFormat="1" applyFont="1" applyFill="1" applyBorder="1" applyAlignment="1">
      <alignment horizontal="center" shrinkToFit="1"/>
    </xf>
    <xf numFmtId="177" fontId="30" fillId="25" borderId="14" xfId="83" applyNumberFormat="1" applyFont="1" applyFill="1" applyBorder="1" applyAlignment="1">
      <alignment horizontal="center" shrinkToFit="1"/>
    </xf>
    <xf numFmtId="177" fontId="30" fillId="25" borderId="17" xfId="83" applyNumberFormat="1" applyFont="1" applyFill="1" applyBorder="1" applyAlignment="1">
      <alignment horizontal="center" shrinkToFit="1"/>
    </xf>
    <xf numFmtId="177" fontId="30" fillId="25" borderId="19" xfId="83" applyNumberFormat="1" applyFont="1" applyFill="1" applyBorder="1" applyAlignment="1">
      <alignment horizontal="center" shrinkToFit="1"/>
    </xf>
    <xf numFmtId="177" fontId="30" fillId="25" borderId="18" xfId="83" applyNumberFormat="1" applyFont="1" applyFill="1" applyBorder="1" applyAlignment="1">
      <alignment horizontal="center" shrinkToFit="1"/>
    </xf>
    <xf numFmtId="177" fontId="30" fillId="25" borderId="0" xfId="0" applyNumberFormat="1" applyFont="1" applyFill="1" applyAlignment="1">
      <alignment horizontal="center" vertical="center" shrinkToFit="1"/>
    </xf>
    <xf numFmtId="0" fontId="30" fillId="25" borderId="12" xfId="0" applyFont="1" applyFill="1" applyBorder="1" applyAlignment="1">
      <alignment horizontal="center" vertical="center" shrinkToFit="1"/>
    </xf>
    <xf numFmtId="177" fontId="30" fillId="25" borderId="60" xfId="83" applyNumberFormat="1" applyFont="1" applyFill="1" applyBorder="1" applyAlignment="1">
      <alignment horizontal="center" shrinkToFit="1"/>
    </xf>
    <xf numFmtId="176" fontId="30" fillId="25" borderId="20" xfId="0" applyNumberFormat="1" applyFont="1" applyFill="1" applyBorder="1" applyAlignment="1">
      <alignment horizontal="center" vertical="center" shrinkToFit="1"/>
    </xf>
    <xf numFmtId="176" fontId="89" fillId="25" borderId="73" xfId="0" applyNumberFormat="1" applyFont="1" applyFill="1" applyBorder="1" applyAlignment="1">
      <alignment vertical="center" shrinkToFit="1"/>
    </xf>
    <xf numFmtId="0" fontId="33" fillId="25" borderId="0" xfId="0" applyFont="1" applyFill="1" applyAlignment="1">
      <alignment horizontal="left" vertical="center"/>
    </xf>
    <xf numFmtId="0" fontId="30" fillId="25" borderId="59" xfId="0" quotePrefix="1" applyFont="1" applyFill="1" applyBorder="1" applyAlignment="1">
      <alignment vertical="center" shrinkToFit="1"/>
    </xf>
    <xf numFmtId="0" fontId="30" fillId="25" borderId="11" xfId="119" quotePrefix="1" applyFont="1" applyFill="1" applyBorder="1" applyAlignment="1">
      <alignment shrinkToFit="1"/>
    </xf>
    <xf numFmtId="176" fontId="114" fillId="25" borderId="0" xfId="0" applyNumberFormat="1" applyFont="1" applyFill="1" applyAlignment="1">
      <alignment horizontal="left" vertical="center"/>
    </xf>
    <xf numFmtId="178" fontId="88" fillId="25" borderId="31" xfId="83" applyNumberFormat="1" applyFont="1" applyFill="1" applyBorder="1" applyAlignment="1">
      <alignment horizontal="left" shrinkToFit="1"/>
    </xf>
    <xf numFmtId="177" fontId="88" fillId="25" borderId="31" xfId="83" applyNumberFormat="1" applyFont="1" applyFill="1" applyBorder="1" applyAlignment="1">
      <alignment horizontal="right" shrinkToFit="1"/>
    </xf>
    <xf numFmtId="0" fontId="88" fillId="25" borderId="10" xfId="83" quotePrefix="1" applyFont="1" applyFill="1" applyBorder="1" applyAlignment="1">
      <alignment horizontal="center" shrinkToFit="1"/>
    </xf>
    <xf numFmtId="177" fontId="88" fillId="25" borderId="22" xfId="0" applyNumberFormat="1" applyFont="1" applyFill="1" applyBorder="1" applyAlignment="1">
      <alignment horizontal="right" vertical="center" shrinkToFit="1"/>
    </xf>
    <xf numFmtId="178" fontId="88" fillId="25" borderId="15" xfId="0" applyNumberFormat="1" applyFont="1" applyFill="1" applyBorder="1" applyAlignment="1">
      <alignment horizontal="left" vertical="center" shrinkToFit="1"/>
    </xf>
    <xf numFmtId="49" fontId="30" fillId="25" borderId="10" xfId="83" applyNumberFormat="1" applyFont="1" applyFill="1" applyBorder="1" applyAlignment="1">
      <alignment horizontal="center" shrinkToFit="1"/>
    </xf>
    <xf numFmtId="0" fontId="30" fillId="25" borderId="14" xfId="0" quotePrefix="1" applyFont="1" applyFill="1" applyBorder="1" applyAlignment="1">
      <alignment horizontal="center" vertical="center" shrinkToFit="1"/>
    </xf>
    <xf numFmtId="176" fontId="88" fillId="25" borderId="10" xfId="0" quotePrefix="1" applyNumberFormat="1" applyFont="1" applyFill="1" applyBorder="1" applyAlignment="1">
      <alignment horizontal="center" vertical="center" shrinkToFit="1"/>
    </xf>
    <xf numFmtId="176" fontId="33" fillId="25" borderId="0" xfId="81" applyNumberFormat="1" applyFont="1" applyFill="1" applyAlignment="1">
      <alignment horizontal="left" vertical="center"/>
    </xf>
    <xf numFmtId="176" fontId="30" fillId="25" borderId="73" xfId="0" applyNumberFormat="1" applyFont="1" applyFill="1" applyBorder="1" applyAlignment="1">
      <alignment horizontal="center" vertical="center" shrinkToFit="1"/>
    </xf>
    <xf numFmtId="176" fontId="88" fillId="25" borderId="10" xfId="0" applyNumberFormat="1" applyFont="1" applyFill="1" applyBorder="1" applyAlignment="1">
      <alignment horizontal="center" vertical="center" shrinkToFit="1"/>
    </xf>
    <xf numFmtId="0" fontId="88" fillId="25" borderId="10" xfId="83" applyNumberFormat="1" applyFont="1" applyFill="1" applyBorder="1" applyAlignment="1">
      <alignment horizontal="center" shrinkToFit="1"/>
    </xf>
    <xf numFmtId="177" fontId="30" fillId="25" borderId="32" xfId="0" applyNumberFormat="1" applyFont="1" applyFill="1" applyBorder="1" applyAlignment="1">
      <alignment vertical="center" shrinkToFit="1"/>
    </xf>
    <xf numFmtId="49" fontId="30" fillId="25" borderId="19" xfId="83" applyNumberFormat="1" applyFont="1" applyFill="1" applyBorder="1" applyAlignment="1">
      <alignment horizontal="center" shrinkToFit="1"/>
    </xf>
    <xf numFmtId="49" fontId="30" fillId="25" borderId="13" xfId="83" applyNumberFormat="1" applyFont="1" applyFill="1" applyBorder="1" applyAlignment="1">
      <alignment horizontal="center" shrinkToFit="1"/>
    </xf>
    <xf numFmtId="49" fontId="30" fillId="25" borderId="14" xfId="83" applyNumberFormat="1" applyFont="1" applyFill="1" applyBorder="1" applyAlignment="1">
      <alignment horizontal="center" shrinkToFit="1"/>
    </xf>
    <xf numFmtId="176" fontId="88" fillId="25" borderId="11" xfId="0" quotePrefix="1" applyNumberFormat="1" applyFont="1" applyFill="1" applyBorder="1" applyAlignment="1">
      <alignment vertical="center" shrinkToFit="1"/>
    </xf>
    <xf numFmtId="0" fontId="30" fillId="25" borderId="70" xfId="0" applyFont="1" applyFill="1" applyBorder="1" applyAlignment="1">
      <alignment vertical="center" shrinkToFit="1"/>
    </xf>
    <xf numFmtId="0" fontId="30" fillId="25" borderId="19" xfId="0" quotePrefix="1" applyNumberFormat="1" applyFont="1" applyFill="1" applyBorder="1" applyAlignment="1">
      <alignment horizontal="center" vertical="center" shrinkToFit="1"/>
    </xf>
    <xf numFmtId="0" fontId="30" fillId="25" borderId="71" xfId="0" applyFont="1" applyFill="1" applyBorder="1" applyAlignment="1">
      <alignment vertical="center" shrinkToFit="1"/>
    </xf>
    <xf numFmtId="0" fontId="30" fillId="25" borderId="13" xfId="0" quotePrefix="1" applyNumberFormat="1" applyFont="1" applyFill="1" applyBorder="1" applyAlignment="1">
      <alignment horizontal="center" vertical="center" shrinkToFit="1"/>
    </xf>
    <xf numFmtId="177" fontId="30" fillId="25" borderId="69" xfId="0" applyNumberFormat="1" applyFont="1" applyFill="1" applyBorder="1" applyAlignment="1">
      <alignment horizontal="center" vertical="center" shrinkToFit="1"/>
    </xf>
    <xf numFmtId="177" fontId="30" fillId="25" borderId="15" xfId="0" applyNumberFormat="1" applyFont="1" applyFill="1" applyBorder="1" applyAlignment="1">
      <alignment horizontal="center" vertical="center" shrinkToFit="1"/>
    </xf>
    <xf numFmtId="0" fontId="30" fillId="25" borderId="10" xfId="0" quotePrefix="1" applyNumberFormat="1" applyFont="1" applyFill="1" applyBorder="1" applyAlignment="1">
      <alignment horizontal="center" vertical="center" shrinkToFit="1"/>
    </xf>
    <xf numFmtId="0" fontId="30" fillId="25" borderId="72" xfId="0" applyFont="1" applyFill="1" applyBorder="1" applyAlignment="1">
      <alignment vertical="center" shrinkToFit="1"/>
    </xf>
    <xf numFmtId="0" fontId="30" fillId="25" borderId="11" xfId="0" applyNumberFormat="1" applyFont="1" applyFill="1" applyBorder="1" applyAlignment="1">
      <alignment horizontal="center" vertical="center" shrinkToFit="1"/>
    </xf>
    <xf numFmtId="49" fontId="30" fillId="25" borderId="12" xfId="0" applyNumberFormat="1" applyFont="1" applyFill="1" applyBorder="1" applyAlignment="1">
      <alignment horizontal="center" vertical="center" shrinkToFit="1"/>
    </xf>
    <xf numFmtId="177" fontId="30" fillId="25" borderId="22" xfId="0" applyNumberFormat="1" applyFont="1" applyFill="1" applyBorder="1" applyAlignment="1">
      <alignment horizontal="center" vertical="center" shrinkToFit="1"/>
    </xf>
    <xf numFmtId="0" fontId="30" fillId="25" borderId="27" xfId="0" quotePrefix="1" applyNumberFormat="1" applyFont="1" applyFill="1" applyBorder="1" applyAlignment="1">
      <alignment horizontal="center" vertical="center" shrinkToFit="1"/>
    </xf>
    <xf numFmtId="0" fontId="30" fillId="25" borderId="14" xfId="0" quotePrefix="1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Border="1"/>
    <xf numFmtId="0" fontId="30" fillId="25" borderId="21" xfId="0" quotePrefix="1" applyFont="1" applyFill="1" applyBorder="1" applyAlignment="1">
      <alignment horizontal="center" vertical="center" shrinkToFit="1"/>
    </xf>
    <xf numFmtId="56" fontId="30" fillId="25" borderId="11" xfId="0" quotePrefix="1" applyNumberFormat="1" applyFont="1" applyFill="1" applyBorder="1" applyAlignment="1">
      <alignment horizontal="left" vertical="center" shrinkToFit="1"/>
    </xf>
    <xf numFmtId="0" fontId="29" fillId="24" borderId="24" xfId="41" applyFont="1" applyFill="1" applyBorder="1" applyAlignment="1">
      <alignment horizontal="center"/>
    </xf>
    <xf numFmtId="0" fontId="61" fillId="24" borderId="0" xfId="41" applyFont="1" applyFill="1" applyAlignment="1">
      <alignment horizontal="center" vertical="top"/>
    </xf>
    <xf numFmtId="0" fontId="60" fillId="24" borderId="0" xfId="41" applyFont="1" applyFill="1" applyAlignment="1">
      <alignment horizontal="center" vertical="top"/>
    </xf>
    <xf numFmtId="0" fontId="29" fillId="24" borderId="23" xfId="41" applyFont="1" applyFill="1" applyBorder="1" applyAlignment="1">
      <alignment horizontal="center"/>
    </xf>
    <xf numFmtId="0" fontId="60" fillId="24" borderId="0" xfId="41" applyFont="1" applyFill="1" applyAlignment="1">
      <alignment horizontal="center"/>
    </xf>
    <xf numFmtId="0" fontId="26" fillId="24" borderId="0" xfId="41" applyFont="1" applyFill="1" applyAlignment="1">
      <alignment horizontal="center"/>
    </xf>
    <xf numFmtId="0" fontId="55" fillId="24" borderId="0" xfId="41" applyFill="1"/>
    <xf numFmtId="0" fontId="62" fillId="24" borderId="0" xfId="41" applyFont="1" applyFill="1" applyAlignment="1">
      <alignment horizontal="center" vertical="center"/>
    </xf>
    <xf numFmtId="0" fontId="62" fillId="24" borderId="23" xfId="41" applyFont="1" applyFill="1" applyBorder="1" applyAlignment="1">
      <alignment horizontal="center" vertical="center"/>
    </xf>
    <xf numFmtId="0" fontId="64" fillId="24" borderId="34" xfId="41" applyFont="1" applyFill="1" applyBorder="1" applyAlignment="1">
      <alignment horizontal="center" vertical="center"/>
    </xf>
    <xf numFmtId="0" fontId="26" fillId="24" borderId="35" xfId="41" applyFont="1" applyFill="1" applyBorder="1" applyAlignment="1">
      <alignment horizontal="center" vertical="center"/>
    </xf>
    <xf numFmtId="0" fontId="26" fillId="24" borderId="36" xfId="41" applyFont="1" applyFill="1" applyBorder="1" applyAlignment="1">
      <alignment horizontal="center" vertical="center"/>
    </xf>
    <xf numFmtId="0" fontId="26" fillId="24" borderId="37" xfId="41" applyFont="1" applyFill="1" applyBorder="1" applyAlignment="1">
      <alignment horizontal="center" vertical="center"/>
    </xf>
    <xf numFmtId="0" fontId="26" fillId="24" borderId="0" xfId="41" applyFont="1" applyFill="1" applyAlignment="1">
      <alignment horizontal="center" vertical="center"/>
    </xf>
    <xf numFmtId="0" fontId="26" fillId="24" borderId="38" xfId="41" applyFont="1" applyFill="1" applyBorder="1" applyAlignment="1">
      <alignment horizontal="center" vertical="center"/>
    </xf>
    <xf numFmtId="0" fontId="26" fillId="24" borderId="39" xfId="41" applyFont="1" applyFill="1" applyBorder="1" applyAlignment="1">
      <alignment horizontal="center" vertical="center"/>
    </xf>
    <xf numFmtId="0" fontId="26" fillId="24" borderId="40" xfId="41" applyFont="1" applyFill="1" applyBorder="1" applyAlignment="1">
      <alignment horizontal="center" vertical="center"/>
    </xf>
    <xf numFmtId="0" fontId="26" fillId="24" borderId="41" xfId="41" applyFont="1" applyFill="1" applyBorder="1" applyAlignment="1">
      <alignment horizontal="center" vertical="center"/>
    </xf>
    <xf numFmtId="177" fontId="30" fillId="25" borderId="13" xfId="0" applyNumberFormat="1" applyFont="1" applyFill="1" applyBorder="1" applyAlignment="1">
      <alignment horizontal="center" vertical="center" shrinkToFit="1"/>
    </xf>
    <xf numFmtId="177" fontId="30" fillId="25" borderId="16" xfId="0" applyNumberFormat="1" applyFont="1" applyFill="1" applyBorder="1" applyAlignment="1">
      <alignment horizontal="center" vertical="center" shrinkToFit="1"/>
    </xf>
    <xf numFmtId="177" fontId="30" fillId="25" borderId="10" xfId="0" applyNumberFormat="1" applyFont="1" applyFill="1" applyBorder="1" applyAlignment="1">
      <alignment horizontal="center" vertical="center" shrinkToFit="1"/>
    </xf>
    <xf numFmtId="177" fontId="30" fillId="25" borderId="14" xfId="0" applyNumberFormat="1" applyFont="1" applyFill="1" applyBorder="1" applyAlignment="1">
      <alignment horizontal="center" vertical="center" shrinkToFit="1"/>
    </xf>
    <xf numFmtId="177" fontId="30" fillId="25" borderId="17" xfId="0" applyNumberFormat="1" applyFont="1" applyFill="1" applyBorder="1" applyAlignment="1">
      <alignment horizontal="center" vertical="center" shrinkToFit="1"/>
    </xf>
    <xf numFmtId="0" fontId="30" fillId="25" borderId="21" xfId="0" applyFont="1" applyFill="1" applyBorder="1" applyAlignment="1">
      <alignment horizontal="center" vertical="center" shrinkToFit="1"/>
    </xf>
    <xf numFmtId="0" fontId="42" fillId="25" borderId="27" xfId="0" applyFont="1" applyFill="1" applyBorder="1" applyAlignment="1">
      <alignment horizontal="center" vertical="center" shrinkToFit="1"/>
    </xf>
    <xf numFmtId="0" fontId="35" fillId="25" borderId="27" xfId="0" applyFont="1" applyFill="1" applyBorder="1" applyAlignment="1">
      <alignment horizontal="center" vertical="center" shrinkToFit="1"/>
    </xf>
    <xf numFmtId="0" fontId="30" fillId="25" borderId="27" xfId="0" applyFont="1" applyFill="1" applyBorder="1" applyAlignment="1">
      <alignment horizontal="center" vertical="center" shrinkToFit="1"/>
    </xf>
    <xf numFmtId="177" fontId="89" fillId="25" borderId="13" xfId="0" applyNumberFormat="1" applyFont="1" applyFill="1" applyBorder="1" applyAlignment="1">
      <alignment horizontal="center" vertical="center" shrinkToFit="1"/>
    </xf>
    <xf numFmtId="177" fontId="89" fillId="25" borderId="16" xfId="0" applyNumberFormat="1" applyFont="1" applyFill="1" applyBorder="1" applyAlignment="1">
      <alignment horizontal="center" vertical="center" shrinkToFit="1"/>
    </xf>
    <xf numFmtId="177" fontId="30" fillId="25" borderId="12" xfId="0" applyNumberFormat="1" applyFont="1" applyFill="1" applyBorder="1" applyAlignment="1">
      <alignment horizontal="center" vertical="center" shrinkToFit="1"/>
    </xf>
    <xf numFmtId="0" fontId="30" fillId="25" borderId="11" xfId="0" applyFont="1" applyFill="1" applyBorder="1" applyAlignment="1">
      <alignment horizontal="center" vertical="center" shrinkToFit="1"/>
    </xf>
    <xf numFmtId="176" fontId="42" fillId="25" borderId="27" xfId="0" applyNumberFormat="1" applyFont="1" applyFill="1" applyBorder="1" applyAlignment="1">
      <alignment horizontal="center" vertical="center" shrinkToFit="1"/>
    </xf>
    <xf numFmtId="176" fontId="35" fillId="25" borderId="27" xfId="0" applyNumberFormat="1" applyFont="1" applyFill="1" applyBorder="1" applyAlignment="1">
      <alignment horizontal="center" vertical="center" shrinkToFit="1"/>
    </xf>
    <xf numFmtId="177" fontId="30" fillId="25" borderId="27" xfId="0" applyNumberFormat="1" applyFont="1" applyFill="1" applyBorder="1" applyAlignment="1">
      <alignment horizontal="center" vertical="center" shrinkToFit="1"/>
    </xf>
    <xf numFmtId="177" fontId="30" fillId="25" borderId="30" xfId="0" applyNumberFormat="1" applyFont="1" applyFill="1" applyBorder="1" applyAlignment="1">
      <alignment horizontal="center" vertical="center" shrinkToFit="1"/>
    </xf>
    <xf numFmtId="177" fontId="30" fillId="25" borderId="18" xfId="0" applyNumberFormat="1" applyFont="1" applyFill="1" applyBorder="1" applyAlignment="1">
      <alignment horizontal="center" vertical="center" shrinkToFit="1"/>
    </xf>
    <xf numFmtId="177" fontId="30" fillId="25" borderId="31" xfId="0" applyNumberFormat="1" applyFont="1" applyFill="1" applyBorder="1" applyAlignment="1">
      <alignment horizontal="center" vertical="center" shrinkToFit="1"/>
    </xf>
    <xf numFmtId="177" fontId="30" fillId="25" borderId="32" xfId="0" applyNumberFormat="1" applyFont="1" applyFill="1" applyBorder="1" applyAlignment="1">
      <alignment horizontal="center" vertical="center" shrinkToFit="1"/>
    </xf>
    <xf numFmtId="177" fontId="30" fillId="25" borderId="19" xfId="0" applyNumberFormat="1" applyFont="1" applyFill="1" applyBorder="1" applyAlignment="1">
      <alignment horizontal="center" vertical="center" shrinkToFit="1"/>
    </xf>
    <xf numFmtId="0" fontId="103" fillId="25" borderId="23" xfId="0" applyFont="1" applyFill="1" applyBorder="1" applyAlignment="1">
      <alignment horizontal="right" wrapText="1"/>
    </xf>
    <xf numFmtId="0" fontId="110" fillId="25" borderId="27" xfId="0" applyFont="1" applyFill="1" applyBorder="1" applyAlignment="1">
      <alignment horizontal="center" vertical="center" shrinkToFit="1"/>
    </xf>
    <xf numFmtId="176" fontId="30" fillId="25" borderId="27" xfId="0" applyNumberFormat="1" applyFont="1" applyFill="1" applyBorder="1" applyAlignment="1">
      <alignment horizontal="center" vertical="center" shrinkToFit="1"/>
    </xf>
    <xf numFmtId="176" fontId="30" fillId="25" borderId="11" xfId="0" applyNumberFormat="1" applyFont="1" applyFill="1" applyBorder="1" applyAlignment="1">
      <alignment horizontal="center" vertical="center" shrinkToFit="1"/>
    </xf>
    <xf numFmtId="176" fontId="42" fillId="25" borderId="19" xfId="0" applyNumberFormat="1" applyFont="1" applyFill="1" applyBorder="1" applyAlignment="1">
      <alignment horizontal="center" vertical="center" shrinkToFit="1"/>
    </xf>
    <xf numFmtId="176" fontId="35" fillId="25" borderId="18" xfId="0" applyNumberFormat="1" applyFont="1" applyFill="1" applyBorder="1" applyAlignment="1">
      <alignment horizontal="center" vertical="center" shrinkToFit="1"/>
    </xf>
    <xf numFmtId="177" fontId="30" fillId="25" borderId="11" xfId="0" applyNumberFormat="1" applyFont="1" applyFill="1" applyBorder="1" applyAlignment="1">
      <alignment horizontal="center" vertical="center" shrinkToFit="1"/>
    </xf>
    <xf numFmtId="177" fontId="88" fillId="25" borderId="14" xfId="0" applyNumberFormat="1" applyFont="1" applyFill="1" applyBorder="1" applyAlignment="1">
      <alignment horizontal="center" vertical="center" shrinkToFit="1"/>
    </xf>
    <xf numFmtId="177" fontId="88" fillId="25" borderId="17" xfId="0" applyNumberFormat="1" applyFont="1" applyFill="1" applyBorder="1" applyAlignment="1">
      <alignment horizontal="center" vertical="center" shrinkToFit="1"/>
    </xf>
    <xf numFmtId="0" fontId="30" fillId="25" borderId="73" xfId="0" applyFont="1" applyFill="1" applyBorder="1" applyAlignment="1">
      <alignment horizontal="center" vertical="center" shrinkToFit="1"/>
    </xf>
    <xf numFmtId="177" fontId="30" fillId="25" borderId="76" xfId="0" applyNumberFormat="1" applyFont="1" applyFill="1" applyBorder="1" applyAlignment="1">
      <alignment horizontal="center" vertical="center" shrinkToFit="1"/>
    </xf>
    <xf numFmtId="177" fontId="30" fillId="25" borderId="77" xfId="0" applyNumberFormat="1" applyFont="1" applyFill="1" applyBorder="1" applyAlignment="1">
      <alignment horizontal="center" vertical="center" shrinkToFit="1"/>
    </xf>
    <xf numFmtId="177" fontId="30" fillId="25" borderId="74" xfId="0" applyNumberFormat="1" applyFont="1" applyFill="1" applyBorder="1" applyAlignment="1">
      <alignment horizontal="center" vertical="center" shrinkToFit="1"/>
    </xf>
    <xf numFmtId="177" fontId="30" fillId="25" borderId="75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Alignment="1">
      <alignment horizontal="center" vertical="center"/>
    </xf>
    <xf numFmtId="177" fontId="30" fillId="25" borderId="22" xfId="0" applyNumberFormat="1" applyFont="1" applyFill="1" applyBorder="1" applyAlignment="1">
      <alignment horizontal="center" vertical="center" shrinkToFit="1"/>
    </xf>
    <xf numFmtId="177" fontId="30" fillId="25" borderId="15" xfId="0" applyNumberFormat="1" applyFont="1" applyFill="1" applyBorder="1" applyAlignment="1">
      <alignment horizontal="center" vertical="center" shrinkToFit="1"/>
    </xf>
    <xf numFmtId="177" fontId="88" fillId="25" borderId="19" xfId="0" applyNumberFormat="1" applyFont="1" applyFill="1" applyBorder="1" applyAlignment="1">
      <alignment horizontal="center" vertical="center" shrinkToFit="1"/>
    </xf>
    <xf numFmtId="177" fontId="88" fillId="25" borderId="18" xfId="0" applyNumberFormat="1" applyFont="1" applyFill="1" applyBorder="1" applyAlignment="1">
      <alignment horizontal="center" vertical="center" shrinkToFit="1"/>
    </xf>
    <xf numFmtId="177" fontId="88" fillId="25" borderId="13" xfId="0" applyNumberFormat="1" applyFont="1" applyFill="1" applyBorder="1" applyAlignment="1">
      <alignment horizontal="center" vertical="center" shrinkToFit="1"/>
    </xf>
    <xf numFmtId="177" fontId="88" fillId="25" borderId="16" xfId="0" applyNumberFormat="1" applyFont="1" applyFill="1" applyBorder="1" applyAlignment="1">
      <alignment horizontal="center" vertical="center" shrinkToFit="1"/>
    </xf>
    <xf numFmtId="176" fontId="34" fillId="25" borderId="27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Alignment="1">
      <alignment horizontal="center"/>
    </xf>
    <xf numFmtId="176" fontId="88" fillId="25" borderId="48" xfId="0" applyNumberFormat="1" applyFont="1" applyFill="1" applyBorder="1" applyAlignment="1">
      <alignment horizontal="center" vertical="center" shrinkToFit="1"/>
    </xf>
    <xf numFmtId="176" fontId="30" fillId="25" borderId="48" xfId="0" applyNumberFormat="1" applyFont="1" applyFill="1" applyBorder="1" applyAlignment="1">
      <alignment horizontal="center" vertical="center" shrinkToFit="1"/>
    </xf>
    <xf numFmtId="0" fontId="30" fillId="25" borderId="14" xfId="0" applyFont="1" applyFill="1" applyBorder="1" applyAlignment="1">
      <alignment horizontal="center" vertical="center" shrinkToFit="1"/>
    </xf>
    <xf numFmtId="0" fontId="30" fillId="25" borderId="17" xfId="0" applyFont="1" applyFill="1" applyBorder="1" applyAlignment="1">
      <alignment horizontal="center" vertical="center" shrinkToFit="1"/>
    </xf>
    <xf numFmtId="176" fontId="90" fillId="25" borderId="27" xfId="0" applyNumberFormat="1" applyFont="1" applyFill="1" applyBorder="1" applyAlignment="1">
      <alignment horizontal="center" vertical="center" shrinkToFit="1"/>
    </xf>
    <xf numFmtId="176" fontId="34" fillId="25" borderId="19" xfId="0" applyNumberFormat="1" applyFont="1" applyFill="1" applyBorder="1" applyAlignment="1">
      <alignment horizontal="center" vertical="center" shrinkToFit="1"/>
    </xf>
    <xf numFmtId="176" fontId="34" fillId="25" borderId="18" xfId="0" applyNumberFormat="1" applyFont="1" applyFill="1" applyBorder="1" applyAlignment="1">
      <alignment horizontal="center" vertical="center" shrinkToFit="1"/>
    </xf>
    <xf numFmtId="177" fontId="89" fillId="25" borderId="11" xfId="0" applyNumberFormat="1" applyFont="1" applyFill="1" applyBorder="1" applyAlignment="1">
      <alignment horizontal="center" vertical="center" shrinkToFit="1"/>
    </xf>
    <xf numFmtId="177" fontId="89" fillId="25" borderId="14" xfId="0" applyNumberFormat="1" applyFont="1" applyFill="1" applyBorder="1" applyAlignment="1">
      <alignment horizontal="center" vertical="center" shrinkToFit="1"/>
    </xf>
    <xf numFmtId="177" fontId="89" fillId="25" borderId="17" xfId="0" applyNumberFormat="1" applyFont="1" applyFill="1" applyBorder="1" applyAlignment="1">
      <alignment horizontal="center" vertical="center" shrinkToFit="1"/>
    </xf>
    <xf numFmtId="176" fontId="30" fillId="25" borderId="19" xfId="0" applyNumberFormat="1" applyFont="1" applyFill="1" applyBorder="1" applyAlignment="1">
      <alignment horizontal="center" vertical="center" shrinkToFit="1"/>
    </xf>
    <xf numFmtId="176" fontId="30" fillId="25" borderId="18" xfId="0" applyNumberFormat="1" applyFont="1" applyFill="1" applyBorder="1" applyAlignment="1">
      <alignment horizontal="center" vertical="center" shrinkToFit="1"/>
    </xf>
    <xf numFmtId="177" fontId="88" fillId="25" borderId="10" xfId="0" applyNumberFormat="1" applyFont="1" applyFill="1" applyBorder="1" applyAlignment="1">
      <alignment horizontal="center" vertical="center" shrinkToFit="1"/>
    </xf>
    <xf numFmtId="0" fontId="88" fillId="25" borderId="11" xfId="0" applyFont="1" applyFill="1" applyBorder="1" applyAlignment="1">
      <alignment horizontal="center" vertical="center" shrinkToFit="1"/>
    </xf>
    <xf numFmtId="177" fontId="88" fillId="25" borderId="27" xfId="0" applyNumberFormat="1" applyFont="1" applyFill="1" applyBorder="1" applyAlignment="1">
      <alignment horizontal="center" vertical="center" shrinkToFit="1"/>
    </xf>
    <xf numFmtId="176" fontId="88" fillId="25" borderId="27" xfId="0" applyNumberFormat="1" applyFont="1" applyFill="1" applyBorder="1" applyAlignment="1">
      <alignment horizontal="center" vertical="center" shrinkToFit="1"/>
    </xf>
    <xf numFmtId="177" fontId="30" fillId="25" borderId="43" xfId="0" applyNumberFormat="1" applyFont="1" applyFill="1" applyBorder="1" applyAlignment="1">
      <alignment horizontal="center" shrinkToFit="1"/>
    </xf>
    <xf numFmtId="177" fontId="30" fillId="25" borderId="44" xfId="0" applyNumberFormat="1" applyFont="1" applyFill="1" applyBorder="1" applyAlignment="1">
      <alignment horizontal="center" shrinkToFit="1"/>
    </xf>
    <xf numFmtId="177" fontId="30" fillId="25" borderId="43" xfId="0" applyNumberFormat="1" applyFont="1" applyFill="1" applyBorder="1" applyAlignment="1">
      <alignment horizontal="center" vertical="center" shrinkToFit="1"/>
    </xf>
    <xf numFmtId="177" fontId="30" fillId="25" borderId="44" xfId="0" applyNumberFormat="1" applyFont="1" applyFill="1" applyBorder="1" applyAlignment="1">
      <alignment horizontal="center" vertical="center" shrinkToFit="1"/>
    </xf>
    <xf numFmtId="177" fontId="30" fillId="25" borderId="21" xfId="0" applyNumberFormat="1" applyFont="1" applyFill="1" applyBorder="1" applyAlignment="1">
      <alignment horizontal="center" vertical="center" shrinkToFit="1"/>
    </xf>
    <xf numFmtId="0" fontId="30" fillId="25" borderId="22" xfId="0" applyFont="1" applyFill="1" applyBorder="1" applyAlignment="1">
      <alignment horizontal="center" vertical="center" shrinkToFit="1"/>
    </xf>
    <xf numFmtId="0" fontId="30" fillId="25" borderId="15" xfId="0" applyFont="1" applyFill="1" applyBorder="1" applyAlignment="1">
      <alignment horizontal="center" vertical="center" shrinkToFit="1"/>
    </xf>
    <xf numFmtId="177" fontId="30" fillId="25" borderId="19" xfId="0" applyNumberFormat="1" applyFont="1" applyFill="1" applyBorder="1" applyAlignment="1">
      <alignment horizontal="center" shrinkToFit="1"/>
    </xf>
    <xf numFmtId="177" fontId="30" fillId="25" borderId="18" xfId="0" applyNumberFormat="1" applyFont="1" applyFill="1" applyBorder="1" applyAlignment="1">
      <alignment horizontal="center" shrinkToFit="1"/>
    </xf>
    <xf numFmtId="176" fontId="30" fillId="25" borderId="12" xfId="0" applyNumberFormat="1" applyFont="1" applyFill="1" applyBorder="1" applyAlignment="1">
      <alignment horizontal="center" vertical="center" shrinkToFit="1"/>
    </xf>
    <xf numFmtId="176" fontId="35" fillId="25" borderId="23" xfId="0" applyNumberFormat="1" applyFont="1" applyFill="1" applyBorder="1" applyAlignment="1">
      <alignment horizontal="center" vertical="center"/>
    </xf>
    <xf numFmtId="176" fontId="30" fillId="25" borderId="21" xfId="0" applyNumberFormat="1" applyFont="1" applyFill="1" applyBorder="1" applyAlignment="1">
      <alignment horizontal="center" vertical="center" shrinkToFit="1"/>
    </xf>
    <xf numFmtId="177" fontId="89" fillId="25" borderId="27" xfId="0" applyNumberFormat="1" applyFont="1" applyFill="1" applyBorder="1" applyAlignment="1">
      <alignment horizontal="center" vertical="center" shrinkToFit="1"/>
    </xf>
    <xf numFmtId="177" fontId="30" fillId="25" borderId="78" xfId="0" applyNumberFormat="1" applyFont="1" applyFill="1" applyBorder="1" applyAlignment="1">
      <alignment horizontal="center" vertical="center" shrinkToFit="1"/>
    </xf>
    <xf numFmtId="177" fontId="30" fillId="25" borderId="79" xfId="0" applyNumberFormat="1" applyFont="1" applyFill="1" applyBorder="1" applyAlignment="1">
      <alignment horizontal="center" vertical="center" shrinkToFit="1"/>
    </xf>
    <xf numFmtId="177" fontId="88" fillId="25" borderId="74" xfId="0" applyNumberFormat="1" applyFont="1" applyFill="1" applyBorder="1" applyAlignment="1">
      <alignment horizontal="center" vertical="center" shrinkToFit="1"/>
    </xf>
    <xf numFmtId="177" fontId="88" fillId="25" borderId="75" xfId="0" applyNumberFormat="1" applyFont="1" applyFill="1" applyBorder="1" applyAlignment="1">
      <alignment horizontal="center" vertical="center" shrinkToFit="1"/>
    </xf>
    <xf numFmtId="176" fontId="37" fillId="25" borderId="0" xfId="0" applyNumberFormat="1" applyFont="1" applyFill="1" applyAlignment="1">
      <alignment horizontal="center" vertical="center"/>
    </xf>
    <xf numFmtId="177" fontId="88" fillId="25" borderId="78" xfId="0" applyNumberFormat="1" applyFont="1" applyFill="1" applyBorder="1" applyAlignment="1">
      <alignment horizontal="center" vertical="center" shrinkToFit="1"/>
    </xf>
    <xf numFmtId="177" fontId="88" fillId="25" borderId="79" xfId="0" applyNumberFormat="1" applyFont="1" applyFill="1" applyBorder="1" applyAlignment="1">
      <alignment horizontal="center" vertical="center" shrinkToFit="1"/>
    </xf>
    <xf numFmtId="177" fontId="88" fillId="25" borderId="76" xfId="0" applyNumberFormat="1" applyFont="1" applyFill="1" applyBorder="1" applyAlignment="1">
      <alignment horizontal="center" vertical="center" shrinkToFit="1"/>
    </xf>
    <xf numFmtId="177" fontId="88" fillId="25" borderId="77" xfId="0" applyNumberFormat="1" applyFont="1" applyFill="1" applyBorder="1" applyAlignment="1">
      <alignment horizontal="center" vertical="center" shrinkToFit="1"/>
    </xf>
    <xf numFmtId="177" fontId="30" fillId="25" borderId="73" xfId="0" applyNumberFormat="1" applyFont="1" applyFill="1" applyBorder="1" applyAlignment="1">
      <alignment horizontal="center" vertical="center" shrinkToFit="1"/>
    </xf>
    <xf numFmtId="0" fontId="30" fillId="25" borderId="19" xfId="0" applyFont="1" applyFill="1" applyBorder="1" applyAlignment="1">
      <alignment horizontal="center" vertical="center" shrinkToFit="1"/>
    </xf>
    <xf numFmtId="0" fontId="30" fillId="25" borderId="18" xfId="0" applyFont="1" applyFill="1" applyBorder="1" applyAlignment="1">
      <alignment horizontal="center" vertical="center" shrinkToFit="1"/>
    </xf>
    <xf numFmtId="177" fontId="30" fillId="25" borderId="10" xfId="0" applyNumberFormat="1" applyFont="1" applyFill="1" applyBorder="1" applyAlignment="1">
      <alignment horizontal="center" shrinkToFit="1"/>
    </xf>
    <xf numFmtId="177" fontId="30" fillId="25" borderId="27" xfId="0" applyNumberFormat="1" applyFont="1" applyFill="1" applyBorder="1" applyAlignment="1">
      <alignment horizontal="center" shrinkToFit="1"/>
    </xf>
    <xf numFmtId="177" fontId="30" fillId="25" borderId="60" xfId="0" applyNumberFormat="1" applyFont="1" applyFill="1" applyBorder="1" applyAlignment="1">
      <alignment horizontal="center" shrinkToFit="1"/>
    </xf>
    <xf numFmtId="177" fontId="30" fillId="25" borderId="61" xfId="0" applyNumberFormat="1" applyFont="1" applyFill="1" applyBorder="1" applyAlignment="1">
      <alignment horizontal="center" shrinkToFit="1"/>
    </xf>
    <xf numFmtId="177" fontId="30" fillId="25" borderId="60" xfId="0" applyNumberFormat="1" applyFont="1" applyFill="1" applyBorder="1" applyAlignment="1">
      <alignment horizontal="center" vertical="center" shrinkToFit="1"/>
    </xf>
    <xf numFmtId="177" fontId="30" fillId="25" borderId="61" xfId="0" applyNumberFormat="1" applyFont="1" applyFill="1" applyBorder="1" applyAlignment="1">
      <alignment horizontal="center" vertical="center" shrinkToFit="1"/>
    </xf>
    <xf numFmtId="177" fontId="30" fillId="25" borderId="13" xfId="0" applyNumberFormat="1" applyFont="1" applyFill="1" applyBorder="1" applyAlignment="1">
      <alignment horizontal="center" shrinkToFit="1"/>
    </xf>
    <xf numFmtId="177" fontId="30" fillId="25" borderId="16" xfId="0" applyNumberFormat="1" applyFont="1" applyFill="1" applyBorder="1" applyAlignment="1">
      <alignment horizontal="center" shrinkToFit="1"/>
    </xf>
    <xf numFmtId="176" fontId="30" fillId="0" borderId="0" xfId="0" applyNumberFormat="1" applyFont="1" applyAlignment="1">
      <alignment horizontal="center" vertical="center"/>
    </xf>
    <xf numFmtId="0" fontId="30" fillId="25" borderId="16" xfId="0" applyFont="1" applyFill="1" applyBorder="1" applyAlignment="1">
      <alignment horizontal="center" vertical="center" shrinkToFit="1"/>
    </xf>
    <xf numFmtId="0" fontId="30" fillId="25" borderId="21" xfId="83" applyFont="1" applyFill="1" applyBorder="1" applyAlignment="1">
      <alignment horizontal="center" vertical="center" shrinkToFit="1"/>
    </xf>
    <xf numFmtId="177" fontId="89" fillId="25" borderId="19" xfId="0" applyNumberFormat="1" applyFont="1" applyFill="1" applyBorder="1" applyAlignment="1">
      <alignment horizontal="center" vertical="center" shrinkToFit="1"/>
    </xf>
    <xf numFmtId="177" fontId="89" fillId="25" borderId="18" xfId="0" applyNumberFormat="1" applyFont="1" applyFill="1" applyBorder="1" applyAlignment="1">
      <alignment horizontal="center" vertical="center" shrinkToFit="1"/>
    </xf>
    <xf numFmtId="176" fontId="30" fillId="25" borderId="14" xfId="0" applyNumberFormat="1" applyFont="1" applyFill="1" applyBorder="1" applyAlignment="1">
      <alignment horizontal="center" vertical="center" shrinkToFit="1"/>
    </xf>
    <xf numFmtId="176" fontId="30" fillId="25" borderId="17" xfId="0" applyNumberFormat="1" applyFont="1" applyFill="1" applyBorder="1" applyAlignment="1">
      <alignment horizontal="center" vertical="center" shrinkToFit="1"/>
    </xf>
    <xf numFmtId="177" fontId="30" fillId="25" borderId="13" xfId="83" applyNumberFormat="1" applyFont="1" applyFill="1" applyBorder="1" applyAlignment="1">
      <alignment horizontal="center" shrinkToFit="1"/>
    </xf>
    <xf numFmtId="177" fontId="30" fillId="25" borderId="16" xfId="83" applyNumberFormat="1" applyFont="1" applyFill="1" applyBorder="1" applyAlignment="1">
      <alignment horizontal="center" shrinkToFit="1"/>
    </xf>
    <xf numFmtId="177" fontId="30" fillId="25" borderId="14" xfId="83" applyNumberFormat="1" applyFont="1" applyFill="1" applyBorder="1" applyAlignment="1">
      <alignment horizontal="center" shrinkToFit="1"/>
    </xf>
    <xf numFmtId="177" fontId="30" fillId="25" borderId="17" xfId="83" applyNumberFormat="1" applyFont="1" applyFill="1" applyBorder="1" applyAlignment="1">
      <alignment horizontal="center" shrinkToFit="1"/>
    </xf>
    <xf numFmtId="177" fontId="30" fillId="25" borderId="19" xfId="83" applyNumberFormat="1" applyFont="1" applyFill="1" applyBorder="1" applyAlignment="1">
      <alignment horizontal="center" shrinkToFit="1"/>
    </xf>
    <xf numFmtId="177" fontId="30" fillId="25" borderId="18" xfId="83" applyNumberFormat="1" applyFont="1" applyFill="1" applyBorder="1" applyAlignment="1">
      <alignment horizontal="center" shrinkToFit="1"/>
    </xf>
    <xf numFmtId="176" fontId="35" fillId="25" borderId="0" xfId="0" applyNumberFormat="1" applyFont="1" applyFill="1" applyAlignment="1">
      <alignment horizontal="center" vertical="center"/>
    </xf>
    <xf numFmtId="0" fontId="92" fillId="25" borderId="19" xfId="0" applyFont="1" applyFill="1" applyBorder="1" applyAlignment="1">
      <alignment horizontal="center" vertical="center" shrinkToFit="1"/>
    </xf>
    <xf numFmtId="0" fontId="93" fillId="25" borderId="18" xfId="0" applyFont="1" applyFill="1" applyBorder="1" applyAlignment="1">
      <alignment horizontal="center" vertical="center" shrinkToFit="1"/>
    </xf>
    <xf numFmtId="0" fontId="89" fillId="25" borderId="11" xfId="0" applyFont="1" applyFill="1" applyBorder="1" applyAlignment="1">
      <alignment horizontal="center" vertical="center" shrinkToFit="1"/>
    </xf>
    <xf numFmtId="0" fontId="92" fillId="25" borderId="27" xfId="0" applyFont="1" applyFill="1" applyBorder="1" applyAlignment="1">
      <alignment horizontal="center" vertical="center" shrinkToFit="1"/>
    </xf>
    <xf numFmtId="0" fontId="93" fillId="25" borderId="27" xfId="0" applyFont="1" applyFill="1" applyBorder="1" applyAlignment="1">
      <alignment horizontal="center" vertical="center" shrinkToFit="1"/>
    </xf>
    <xf numFmtId="0" fontId="34" fillId="25" borderId="27" xfId="83" applyFont="1" applyFill="1" applyBorder="1" applyAlignment="1">
      <alignment horizontal="center" vertical="center" shrinkToFit="1"/>
    </xf>
    <xf numFmtId="0" fontId="35" fillId="25" borderId="27" xfId="83" applyFont="1" applyFill="1" applyBorder="1" applyAlignment="1">
      <alignment horizontal="center" vertical="center" shrinkToFit="1"/>
    </xf>
    <xf numFmtId="177" fontId="30" fillId="25" borderId="14" xfId="0" applyNumberFormat="1" applyFont="1" applyFill="1" applyBorder="1" applyAlignment="1">
      <alignment horizontal="center" shrinkToFit="1"/>
    </xf>
    <xf numFmtId="177" fontId="30" fillId="25" borderId="17" xfId="0" applyNumberFormat="1" applyFont="1" applyFill="1" applyBorder="1" applyAlignment="1">
      <alignment horizontal="center" shrinkToFit="1"/>
    </xf>
    <xf numFmtId="177" fontId="30" fillId="25" borderId="80" xfId="0" applyNumberFormat="1" applyFont="1" applyFill="1" applyBorder="1" applyAlignment="1">
      <alignment horizontal="center" vertical="center" shrinkToFit="1"/>
    </xf>
    <xf numFmtId="177" fontId="30" fillId="25" borderId="23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shrinkToFit="1"/>
    </xf>
    <xf numFmtId="177" fontId="88" fillId="25" borderId="11" xfId="0" applyNumberFormat="1" applyFont="1" applyFill="1" applyBorder="1" applyAlignment="1">
      <alignment horizontal="center" shrinkToFit="1"/>
    </xf>
    <xf numFmtId="177" fontId="30" fillId="25" borderId="0" xfId="0" applyNumberFormat="1" applyFont="1" applyFill="1" applyAlignment="1">
      <alignment horizontal="center" vertical="center" shrinkToFit="1"/>
    </xf>
    <xf numFmtId="0" fontId="30" fillId="25" borderId="60" xfId="0" applyFont="1" applyFill="1" applyBorder="1" applyAlignment="1">
      <alignment horizontal="center" vertical="center" shrinkToFit="1"/>
    </xf>
    <xf numFmtId="0" fontId="30" fillId="25" borderId="61" xfId="0" applyFont="1" applyFill="1" applyBorder="1" applyAlignment="1">
      <alignment horizontal="center" vertical="center" shrinkToFit="1"/>
    </xf>
    <xf numFmtId="176" fontId="30" fillId="25" borderId="60" xfId="0" applyNumberFormat="1" applyFont="1" applyFill="1" applyBorder="1" applyAlignment="1">
      <alignment horizontal="center" vertical="center" shrinkToFit="1"/>
    </xf>
    <xf numFmtId="176" fontId="30" fillId="25" borderId="61" xfId="0" applyNumberFormat="1" applyFont="1" applyFill="1" applyBorder="1" applyAlignment="1">
      <alignment horizontal="center" vertical="center" shrinkToFit="1"/>
    </xf>
    <xf numFmtId="0" fontId="83" fillId="25" borderId="27" xfId="83" applyFont="1" applyFill="1" applyBorder="1" applyAlignment="1">
      <alignment horizontal="center" vertical="center" shrinkToFit="1"/>
    </xf>
    <xf numFmtId="0" fontId="30" fillId="25" borderId="43" xfId="83" applyFont="1" applyFill="1" applyBorder="1" applyAlignment="1">
      <alignment horizontal="center" vertical="center" shrinkToFit="1"/>
    </xf>
    <xf numFmtId="0" fontId="30" fillId="25" borderId="44" xfId="83" applyFont="1" applyFill="1" applyBorder="1" applyAlignment="1">
      <alignment horizontal="center" vertical="center" shrinkToFit="1"/>
    </xf>
    <xf numFmtId="177" fontId="30" fillId="25" borderId="27" xfId="83" applyNumberFormat="1" applyFont="1" applyFill="1" applyBorder="1" applyAlignment="1">
      <alignment horizontal="center" shrinkToFit="1"/>
    </xf>
    <xf numFmtId="177" fontId="30" fillId="25" borderId="10" xfId="83" applyNumberFormat="1" applyFont="1" applyFill="1" applyBorder="1" applyAlignment="1">
      <alignment horizontal="center" shrinkToFit="1"/>
    </xf>
    <xf numFmtId="177" fontId="30" fillId="25" borderId="11" xfId="83" applyNumberFormat="1" applyFont="1" applyFill="1" applyBorder="1" applyAlignment="1">
      <alignment horizontal="center" shrinkToFit="1"/>
    </xf>
    <xf numFmtId="0" fontId="30" fillId="25" borderId="12" xfId="83" applyFont="1" applyFill="1" applyBorder="1" applyAlignment="1">
      <alignment horizontal="center" vertical="center" shrinkToFit="1"/>
    </xf>
    <xf numFmtId="177" fontId="88" fillId="25" borderId="11" xfId="0" applyNumberFormat="1" applyFont="1" applyFill="1" applyBorder="1" applyAlignment="1">
      <alignment horizontal="center" vertical="center" shrinkToFit="1"/>
    </xf>
    <xf numFmtId="177" fontId="89" fillId="25" borderId="10" xfId="0" applyNumberFormat="1" applyFont="1" applyFill="1" applyBorder="1" applyAlignment="1">
      <alignment horizontal="center" vertical="center" shrinkToFit="1"/>
    </xf>
    <xf numFmtId="176" fontId="41" fillId="25" borderId="27" xfId="0" applyNumberFormat="1" applyFont="1" applyFill="1" applyBorder="1" applyAlignment="1">
      <alignment horizontal="center" vertical="center" shrinkToFit="1"/>
    </xf>
    <xf numFmtId="176" fontId="88" fillId="25" borderId="18" xfId="0" applyNumberFormat="1" applyFont="1" applyFill="1" applyBorder="1" applyAlignment="1">
      <alignment horizontal="center" vertical="center" shrinkToFit="1"/>
    </xf>
    <xf numFmtId="0" fontId="30" fillId="25" borderId="48" xfId="83" applyFont="1" applyFill="1" applyBorder="1" applyAlignment="1">
      <alignment horizontal="center" vertical="center" shrinkToFit="1"/>
    </xf>
    <xf numFmtId="0" fontId="30" fillId="25" borderId="48" xfId="0" applyFont="1" applyFill="1" applyBorder="1" applyAlignment="1">
      <alignment horizontal="center" vertical="center" shrinkToFit="1"/>
    </xf>
    <xf numFmtId="177" fontId="88" fillId="25" borderId="60" xfId="0" applyNumberFormat="1" applyFont="1" applyFill="1" applyBorder="1" applyAlignment="1">
      <alignment horizontal="center" vertical="center" shrinkToFit="1"/>
    </xf>
    <xf numFmtId="177" fontId="88" fillId="25" borderId="61" xfId="0" applyNumberFormat="1" applyFont="1" applyFill="1" applyBorder="1" applyAlignment="1">
      <alignment horizontal="center" vertical="center" shrinkToFit="1"/>
    </xf>
    <xf numFmtId="177" fontId="88" fillId="25" borderId="73" xfId="0" applyNumberFormat="1" applyFont="1" applyFill="1" applyBorder="1" applyAlignment="1">
      <alignment horizontal="center" vertical="center" shrinkToFit="1"/>
    </xf>
    <xf numFmtId="176" fontId="88" fillId="25" borderId="60" xfId="0" applyNumberFormat="1" applyFont="1" applyFill="1" applyBorder="1" applyAlignment="1">
      <alignment horizontal="center" vertical="center" shrinkToFit="1"/>
    </xf>
    <xf numFmtId="176" fontId="88" fillId="25" borderId="61" xfId="0" applyNumberFormat="1" applyFont="1" applyFill="1" applyBorder="1" applyAlignment="1">
      <alignment horizontal="center" vertical="center" shrinkToFit="1"/>
    </xf>
    <xf numFmtId="177" fontId="30" fillId="25" borderId="33" xfId="0" applyNumberFormat="1" applyFont="1" applyFill="1" applyBorder="1" applyAlignment="1">
      <alignment horizontal="center" vertical="center" shrinkToFit="1"/>
    </xf>
    <xf numFmtId="176" fontId="88" fillId="25" borderId="19" xfId="0" applyNumberFormat="1" applyFont="1" applyFill="1" applyBorder="1" applyAlignment="1">
      <alignment horizontal="center" vertical="center" shrinkToFit="1"/>
    </xf>
    <xf numFmtId="0" fontId="42" fillId="25" borderId="19" xfId="0" applyFont="1" applyFill="1" applyBorder="1" applyAlignment="1">
      <alignment horizontal="center" vertical="center" shrinkToFit="1"/>
    </xf>
    <xf numFmtId="0" fontId="42" fillId="25" borderId="18" xfId="0" applyFont="1" applyFill="1" applyBorder="1" applyAlignment="1">
      <alignment horizontal="center" vertical="center" shrinkToFit="1"/>
    </xf>
    <xf numFmtId="177" fontId="30" fillId="25" borderId="11" xfId="0" applyNumberFormat="1" applyFont="1" applyFill="1" applyBorder="1" applyAlignment="1">
      <alignment horizontal="center" shrinkToFit="1"/>
    </xf>
    <xf numFmtId="177" fontId="30" fillId="25" borderId="24" xfId="0" applyNumberFormat="1" applyFont="1" applyFill="1" applyBorder="1" applyAlignment="1">
      <alignment horizontal="center" vertical="center" shrinkToFit="1"/>
    </xf>
    <xf numFmtId="177" fontId="30" fillId="25" borderId="60" xfId="83" applyNumberFormat="1" applyFont="1" applyFill="1" applyBorder="1" applyAlignment="1">
      <alignment horizontal="center" shrinkToFit="1"/>
    </xf>
    <xf numFmtId="177" fontId="30" fillId="25" borderId="61" xfId="83" applyNumberFormat="1" applyFont="1" applyFill="1" applyBorder="1" applyAlignment="1">
      <alignment horizontal="center" shrinkToFit="1"/>
    </xf>
    <xf numFmtId="0" fontId="30" fillId="25" borderId="12" xfId="0" applyFont="1" applyFill="1" applyBorder="1" applyAlignment="1">
      <alignment horizontal="center" vertical="center" shrinkToFit="1"/>
    </xf>
    <xf numFmtId="177" fontId="30" fillId="0" borderId="0" xfId="0" applyNumberFormat="1" applyFont="1" applyAlignment="1">
      <alignment horizontal="center" vertical="center" shrinkToFit="1"/>
    </xf>
    <xf numFmtId="176" fontId="30" fillId="0" borderId="0" xfId="0" applyNumberFormat="1" applyFont="1" applyAlignment="1">
      <alignment horizontal="center" vertical="center" shrinkToFit="1"/>
    </xf>
    <xf numFmtId="177" fontId="88" fillId="0" borderId="0" xfId="0" applyNumberFormat="1" applyFont="1" applyAlignment="1">
      <alignment horizontal="center" vertical="center" shrinkToFit="1"/>
    </xf>
    <xf numFmtId="177" fontId="30" fillId="0" borderId="0" xfId="0" applyNumberFormat="1" applyFont="1" applyBorder="1" applyAlignment="1">
      <alignment horizontal="center" vertical="center" shrinkToFit="1"/>
    </xf>
    <xf numFmtId="0" fontId="34" fillId="25" borderId="27" xfId="0" applyFont="1" applyFill="1" applyBorder="1" applyAlignment="1">
      <alignment horizontal="center" vertical="center" shrinkToFit="1"/>
    </xf>
    <xf numFmtId="176" fontId="30" fillId="25" borderId="0" xfId="0" applyNumberFormat="1" applyFont="1" applyFill="1" applyAlignment="1">
      <alignment horizontal="center" vertical="center"/>
    </xf>
    <xf numFmtId="177" fontId="30" fillId="25" borderId="81" xfId="0" applyNumberFormat="1" applyFont="1" applyFill="1" applyBorder="1" applyAlignment="1">
      <alignment horizontal="center" vertical="center" shrinkToFit="1"/>
    </xf>
    <xf numFmtId="177" fontId="30" fillId="25" borderId="82" xfId="0" applyNumberFormat="1" applyFont="1" applyFill="1" applyBorder="1" applyAlignment="1">
      <alignment horizontal="center" vertical="center" shrinkToFit="1"/>
    </xf>
    <xf numFmtId="49" fontId="30" fillId="25" borderId="0" xfId="41" applyNumberFormat="1" applyFont="1" applyFill="1" applyAlignment="1">
      <alignment horizontal="center" vertical="center"/>
    </xf>
    <xf numFmtId="177" fontId="89" fillId="25" borderId="14" xfId="83" applyNumberFormat="1" applyFont="1" applyFill="1" applyBorder="1" applyAlignment="1">
      <alignment horizontal="center" shrinkToFit="1"/>
    </xf>
    <xf numFmtId="177" fontId="89" fillId="25" borderId="17" xfId="83" applyNumberFormat="1" applyFont="1" applyFill="1" applyBorder="1" applyAlignment="1">
      <alignment horizontal="center" shrinkToFit="1"/>
    </xf>
    <xf numFmtId="177" fontId="88" fillId="25" borderId="11" xfId="83" applyNumberFormat="1" applyFont="1" applyFill="1" applyBorder="1" applyAlignment="1">
      <alignment horizontal="center" shrinkToFit="1"/>
    </xf>
    <xf numFmtId="177" fontId="88" fillId="25" borderId="10" xfId="83" applyNumberFormat="1" applyFont="1" applyFill="1" applyBorder="1" applyAlignment="1">
      <alignment horizontal="center" shrinkToFit="1"/>
    </xf>
    <xf numFmtId="177" fontId="88" fillId="25" borderId="13" xfId="83" applyNumberFormat="1" applyFont="1" applyFill="1" applyBorder="1" applyAlignment="1">
      <alignment horizontal="center" shrinkToFit="1"/>
    </xf>
    <xf numFmtId="177" fontId="88" fillId="25" borderId="16" xfId="83" applyNumberFormat="1" applyFont="1" applyFill="1" applyBorder="1" applyAlignment="1">
      <alignment horizontal="center" shrinkToFit="1"/>
    </xf>
    <xf numFmtId="177" fontId="88" fillId="25" borderId="27" xfId="83" applyNumberFormat="1" applyFont="1" applyFill="1" applyBorder="1" applyAlignment="1">
      <alignment horizontal="center" shrinkToFit="1"/>
    </xf>
    <xf numFmtId="177" fontId="89" fillId="25" borderId="13" xfId="83" applyNumberFormat="1" applyFont="1" applyFill="1" applyBorder="1" applyAlignment="1">
      <alignment horizontal="center" shrinkToFit="1"/>
    </xf>
    <xf numFmtId="177" fontId="89" fillId="25" borderId="16" xfId="83" applyNumberFormat="1" applyFont="1" applyFill="1" applyBorder="1" applyAlignment="1">
      <alignment horizontal="center" shrinkToFit="1"/>
    </xf>
    <xf numFmtId="0" fontId="30" fillId="25" borderId="19" xfId="83" applyFont="1" applyFill="1" applyBorder="1" applyAlignment="1">
      <alignment horizontal="center" vertical="center" shrinkToFit="1"/>
    </xf>
    <xf numFmtId="0" fontId="30" fillId="25" borderId="18" xfId="83" applyFont="1" applyFill="1" applyBorder="1" applyAlignment="1">
      <alignment horizontal="center" vertical="center" shrinkToFit="1"/>
    </xf>
    <xf numFmtId="0" fontId="30" fillId="25" borderId="11" xfId="83" applyFont="1" applyFill="1" applyBorder="1" applyAlignment="1">
      <alignment horizontal="center" vertical="center" shrinkToFit="1"/>
    </xf>
    <xf numFmtId="0" fontId="30" fillId="25" borderId="11" xfId="83" applyFont="1" applyFill="1" applyBorder="1" applyAlignment="1">
      <alignment horizontal="center" shrinkToFit="1"/>
    </xf>
    <xf numFmtId="0" fontId="30" fillId="0" borderId="11" xfId="83" applyFont="1" applyBorder="1" applyAlignment="1">
      <alignment horizontal="center" vertical="center" shrinkToFit="1"/>
    </xf>
    <xf numFmtId="0" fontId="88" fillId="25" borderId="11" xfId="83" applyFont="1" applyFill="1" applyBorder="1" applyAlignment="1">
      <alignment horizontal="center" shrinkToFit="1"/>
    </xf>
    <xf numFmtId="0" fontId="30" fillId="25" borderId="27" xfId="83" applyFont="1" applyFill="1" applyBorder="1" applyAlignment="1">
      <alignment horizontal="center" shrinkToFit="1"/>
    </xf>
    <xf numFmtId="0" fontId="30" fillId="25" borderId="27" xfId="83" applyFont="1" applyFill="1" applyBorder="1" applyAlignment="1">
      <alignment horizontal="center" vertical="center" shrinkToFit="1"/>
    </xf>
    <xf numFmtId="0" fontId="34" fillId="0" borderId="27" xfId="83" applyFont="1" applyBorder="1" applyAlignment="1">
      <alignment horizontal="center" vertical="center" shrinkToFit="1"/>
    </xf>
    <xf numFmtId="0" fontId="30" fillId="0" borderId="27" xfId="83" applyFont="1" applyBorder="1" applyAlignment="1">
      <alignment horizontal="center" vertical="center" shrinkToFit="1"/>
    </xf>
    <xf numFmtId="0" fontId="90" fillId="25" borderId="27" xfId="83" applyFont="1" applyFill="1" applyBorder="1" applyAlignment="1">
      <alignment horizontal="center" vertical="center" shrinkToFit="1"/>
    </xf>
    <xf numFmtId="0" fontId="91" fillId="25" borderId="27" xfId="83" applyFont="1" applyFill="1" applyBorder="1" applyAlignment="1">
      <alignment horizontal="center" vertical="center" shrinkToFit="1"/>
    </xf>
    <xf numFmtId="0" fontId="35" fillId="0" borderId="27" xfId="83" applyFont="1" applyBorder="1" applyAlignment="1">
      <alignment horizontal="center" vertical="center" shrinkToFit="1"/>
    </xf>
    <xf numFmtId="0" fontId="30" fillId="25" borderId="14" xfId="83" applyFont="1" applyFill="1" applyBorder="1" applyAlignment="1">
      <alignment horizontal="center" vertical="center" shrinkToFit="1"/>
    </xf>
    <xf numFmtId="0" fontId="30" fillId="25" borderId="17" xfId="83" applyFont="1" applyFill="1" applyBorder="1" applyAlignment="1">
      <alignment horizontal="center" vertical="center" shrinkToFit="1"/>
    </xf>
    <xf numFmtId="0" fontId="30" fillId="25" borderId="11" xfId="41" applyFont="1" applyFill="1" applyBorder="1" applyAlignment="1">
      <alignment horizontal="center" vertical="center" shrinkToFit="1"/>
    </xf>
    <xf numFmtId="0" fontId="30" fillId="25" borderId="73" xfId="41" applyFont="1" applyFill="1" applyBorder="1" applyAlignment="1">
      <alignment horizontal="center" vertical="center" shrinkToFit="1"/>
    </xf>
    <xf numFmtId="177" fontId="30" fillId="25" borderId="13" xfId="83" applyNumberFormat="1" applyFont="1" applyFill="1" applyBorder="1" applyAlignment="1">
      <alignment horizontal="center" vertical="center" shrinkToFit="1"/>
    </xf>
    <xf numFmtId="177" fontId="30" fillId="25" borderId="16" xfId="83" applyNumberFormat="1" applyFont="1" applyFill="1" applyBorder="1" applyAlignment="1">
      <alignment horizontal="center" vertical="center" shrinkToFit="1"/>
    </xf>
    <xf numFmtId="177" fontId="30" fillId="25" borderId="10" xfId="83" applyNumberFormat="1" applyFont="1" applyFill="1" applyBorder="1" applyAlignment="1">
      <alignment horizontal="center" vertical="center" shrinkToFit="1"/>
    </xf>
    <xf numFmtId="177" fontId="89" fillId="25" borderId="13" xfId="83" applyNumberFormat="1" applyFont="1" applyFill="1" applyBorder="1" applyAlignment="1">
      <alignment horizontal="center" vertical="center" shrinkToFit="1"/>
    </xf>
    <xf numFmtId="177" fontId="89" fillId="25" borderId="16" xfId="83" applyNumberFormat="1" applyFont="1" applyFill="1" applyBorder="1" applyAlignment="1">
      <alignment horizontal="center" vertical="center" shrinkToFit="1"/>
    </xf>
    <xf numFmtId="177" fontId="30" fillId="25" borderId="14" xfId="83" applyNumberFormat="1" applyFont="1" applyFill="1" applyBorder="1" applyAlignment="1">
      <alignment horizontal="center" vertical="center" shrinkToFit="1"/>
    </xf>
    <xf numFmtId="177" fontId="30" fillId="25" borderId="17" xfId="83" applyNumberFormat="1" applyFont="1" applyFill="1" applyBorder="1" applyAlignment="1">
      <alignment horizontal="center" vertical="center" shrinkToFit="1"/>
    </xf>
    <xf numFmtId="177" fontId="30" fillId="25" borderId="60" xfId="83" applyNumberFormat="1" applyFont="1" applyFill="1" applyBorder="1" applyAlignment="1">
      <alignment horizontal="center" vertical="center" shrinkToFit="1"/>
    </xf>
    <xf numFmtId="177" fontId="30" fillId="25" borderId="61" xfId="83" applyNumberFormat="1" applyFont="1" applyFill="1" applyBorder="1" applyAlignment="1">
      <alignment horizontal="center" vertical="center" shrinkToFit="1"/>
    </xf>
    <xf numFmtId="177" fontId="30" fillId="25" borderId="73" xfId="83" applyNumberFormat="1" applyFont="1" applyFill="1" applyBorder="1" applyAlignment="1">
      <alignment horizontal="center" vertical="center" shrinkToFit="1"/>
    </xf>
    <xf numFmtId="177" fontId="89" fillId="25" borderId="10" xfId="83" applyNumberFormat="1" applyFont="1" applyFill="1" applyBorder="1" applyAlignment="1">
      <alignment horizontal="center" shrinkToFit="1"/>
    </xf>
    <xf numFmtId="177" fontId="30" fillId="25" borderId="27" xfId="83" applyNumberFormat="1" applyFont="1" applyFill="1" applyBorder="1" applyAlignment="1">
      <alignment horizontal="center" vertical="center" shrinkToFit="1"/>
    </xf>
    <xf numFmtId="177" fontId="89" fillId="25" borderId="27" xfId="83" applyNumberFormat="1" applyFont="1" applyFill="1" applyBorder="1" applyAlignment="1">
      <alignment horizontal="center" shrinkToFit="1"/>
    </xf>
    <xf numFmtId="0" fontId="30" fillId="25" borderId="60" xfId="83" applyFont="1" applyFill="1" applyBorder="1" applyAlignment="1">
      <alignment horizontal="center" vertical="center" shrinkToFit="1"/>
    </xf>
    <xf numFmtId="0" fontId="30" fillId="25" borderId="61" xfId="83" applyFont="1" applyFill="1" applyBorder="1" applyAlignment="1">
      <alignment horizontal="center" vertical="center" shrinkToFit="1"/>
    </xf>
    <xf numFmtId="0" fontId="30" fillId="25" borderId="60" xfId="83" applyFont="1" applyFill="1" applyBorder="1" applyAlignment="1">
      <alignment horizontal="center" shrinkToFit="1"/>
    </xf>
    <xf numFmtId="0" fontId="30" fillId="25" borderId="61" xfId="83" applyFont="1" applyFill="1" applyBorder="1" applyAlignment="1">
      <alignment horizontal="center" shrinkToFit="1"/>
    </xf>
    <xf numFmtId="0" fontId="30" fillId="25" borderId="14" xfId="83" applyFont="1" applyFill="1" applyBorder="1" applyAlignment="1">
      <alignment horizontal="center" shrinkToFit="1"/>
    </xf>
    <xf numFmtId="0" fontId="30" fillId="25" borderId="17" xfId="83" applyFont="1" applyFill="1" applyBorder="1" applyAlignment="1">
      <alignment horizontal="center" shrinkToFit="1"/>
    </xf>
    <xf numFmtId="0" fontId="30" fillId="25" borderId="73" xfId="83" applyFont="1" applyFill="1" applyBorder="1" applyAlignment="1">
      <alignment horizontal="center" shrinkToFit="1"/>
    </xf>
    <xf numFmtId="0" fontId="34" fillId="25" borderId="19" xfId="83" applyFont="1" applyFill="1" applyBorder="1" applyAlignment="1">
      <alignment horizontal="center" vertical="center" shrinkToFit="1"/>
    </xf>
    <xf numFmtId="0" fontId="34" fillId="25" borderId="18" xfId="83" applyFont="1" applyFill="1" applyBorder="1" applyAlignment="1">
      <alignment horizontal="center" vertical="center" shrinkToFit="1"/>
    </xf>
    <xf numFmtId="177" fontId="30" fillId="25" borderId="16" xfId="83" quotePrefix="1" applyNumberFormat="1" applyFont="1" applyFill="1" applyBorder="1" applyAlignment="1">
      <alignment horizontal="center" shrinkToFit="1"/>
    </xf>
    <xf numFmtId="177" fontId="30" fillId="25" borderId="18" xfId="83" quotePrefix="1" applyNumberFormat="1" applyFont="1" applyFill="1" applyBorder="1" applyAlignment="1">
      <alignment horizontal="center" shrinkToFit="1"/>
    </xf>
    <xf numFmtId="177" fontId="88" fillId="25" borderId="17" xfId="83" quotePrefix="1" applyNumberFormat="1" applyFont="1" applyFill="1" applyBorder="1" applyAlignment="1">
      <alignment horizontal="center" shrinkToFit="1"/>
    </xf>
    <xf numFmtId="177" fontId="89" fillId="25" borderId="10" xfId="83" applyNumberFormat="1" applyFont="1" applyFill="1" applyBorder="1" applyAlignment="1">
      <alignment horizontal="center" vertical="center" shrinkToFit="1"/>
    </xf>
    <xf numFmtId="177" fontId="30" fillId="25" borderId="11" xfId="83" applyNumberFormat="1" applyFont="1" applyFill="1" applyBorder="1" applyAlignment="1">
      <alignment horizontal="center" vertical="center" shrinkToFit="1"/>
    </xf>
    <xf numFmtId="49" fontId="30" fillId="0" borderId="0" xfId="41" applyNumberFormat="1" applyFont="1" applyAlignment="1">
      <alignment horizontal="center" vertical="center"/>
    </xf>
    <xf numFmtId="177" fontId="30" fillId="25" borderId="21" xfId="83" applyNumberFormat="1" applyFont="1" applyFill="1" applyBorder="1" applyAlignment="1">
      <alignment horizontal="center" shrinkToFit="1"/>
    </xf>
    <xf numFmtId="0" fontId="30" fillId="25" borderId="27" xfId="83" applyFont="1" applyFill="1" applyBorder="1" applyAlignment="1">
      <alignment horizontal="center"/>
    </xf>
    <xf numFmtId="0" fontId="30" fillId="25" borderId="11" xfId="83" applyFont="1" applyFill="1" applyBorder="1" applyAlignment="1">
      <alignment horizontal="center"/>
    </xf>
    <xf numFmtId="181" fontId="30" fillId="25" borderId="11" xfId="83" applyNumberFormat="1" applyFont="1" applyFill="1" applyBorder="1" applyAlignment="1">
      <alignment horizontal="center" vertical="center"/>
    </xf>
    <xf numFmtId="177" fontId="30" fillId="25" borderId="73" xfId="83" applyNumberFormat="1" applyFont="1" applyFill="1" applyBorder="1" applyAlignment="1">
      <alignment horizontal="center" shrinkToFit="1"/>
    </xf>
    <xf numFmtId="177" fontId="89" fillId="25" borderId="21" xfId="83" applyNumberFormat="1" applyFont="1" applyFill="1" applyBorder="1" applyAlignment="1">
      <alignment horizontal="center" shrinkToFit="1"/>
    </xf>
    <xf numFmtId="177" fontId="30" fillId="25" borderId="43" xfId="83" applyNumberFormat="1" applyFont="1" applyFill="1" applyBorder="1" applyAlignment="1">
      <alignment horizontal="center" shrinkToFit="1"/>
    </xf>
    <xf numFmtId="177" fontId="30" fillId="25" borderId="44" xfId="83" applyNumberFormat="1" applyFont="1" applyFill="1" applyBorder="1" applyAlignment="1">
      <alignment horizontal="center" shrinkToFit="1"/>
    </xf>
    <xf numFmtId="180" fontId="30" fillId="25" borderId="27" xfId="83" applyNumberFormat="1" applyFont="1" applyFill="1" applyBorder="1" applyAlignment="1">
      <alignment horizontal="center" vertical="center" shrinkToFit="1"/>
    </xf>
    <xf numFmtId="177" fontId="89" fillId="25" borderId="12" xfId="83" applyNumberFormat="1" applyFont="1" applyFill="1" applyBorder="1" applyAlignment="1">
      <alignment horizontal="center" vertical="center" shrinkToFit="1"/>
    </xf>
    <xf numFmtId="0" fontId="30" fillId="25" borderId="11" xfId="83" applyFont="1" applyFill="1" applyBorder="1" applyAlignment="1">
      <alignment horizontal="center" vertical="center"/>
    </xf>
    <xf numFmtId="177" fontId="30" fillId="25" borderId="19" xfId="83" applyNumberFormat="1" applyFont="1" applyFill="1" applyBorder="1" applyAlignment="1">
      <alignment horizontal="center" vertical="center" shrinkToFit="1"/>
    </xf>
    <xf numFmtId="177" fontId="30" fillId="25" borderId="18" xfId="83" applyNumberFormat="1" applyFont="1" applyFill="1" applyBorder="1" applyAlignment="1">
      <alignment horizontal="center" vertical="center" shrinkToFit="1"/>
    </xf>
    <xf numFmtId="177" fontId="30" fillId="25" borderId="21" xfId="83" applyNumberFormat="1" applyFont="1" applyFill="1" applyBorder="1" applyAlignment="1">
      <alignment horizontal="center" vertical="center" shrinkToFit="1"/>
    </xf>
    <xf numFmtId="177" fontId="30" fillId="25" borderId="43" xfId="83" applyNumberFormat="1" applyFont="1" applyFill="1" applyBorder="1" applyAlignment="1">
      <alignment horizontal="center" vertical="center" shrinkToFit="1"/>
    </xf>
    <xf numFmtId="177" fontId="30" fillId="25" borderId="44" xfId="83" applyNumberFormat="1" applyFont="1" applyFill="1" applyBorder="1" applyAlignment="1">
      <alignment horizontal="center" vertical="center" shrinkToFit="1"/>
    </xf>
    <xf numFmtId="177" fontId="30" fillId="25" borderId="12" xfId="83" applyNumberFormat="1" applyFont="1" applyFill="1" applyBorder="1" applyAlignment="1">
      <alignment horizontal="center" vertical="center" shrinkToFit="1"/>
    </xf>
    <xf numFmtId="177" fontId="89" fillId="25" borderId="12" xfId="0" applyNumberFormat="1" applyFont="1" applyFill="1" applyBorder="1" applyAlignment="1">
      <alignment horizontal="center" vertical="center" shrinkToFit="1"/>
    </xf>
    <xf numFmtId="177" fontId="89" fillId="25" borderId="11" xfId="83" applyNumberFormat="1" applyFont="1" applyFill="1" applyBorder="1" applyAlignment="1">
      <alignment horizontal="center" shrinkToFit="1"/>
    </xf>
    <xf numFmtId="177" fontId="89" fillId="25" borderId="11" xfId="119" applyNumberFormat="1" applyFont="1" applyFill="1" applyBorder="1" applyAlignment="1">
      <alignment horizontal="center" shrinkToFit="1"/>
    </xf>
    <xf numFmtId="177" fontId="30" fillId="25" borderId="11" xfId="119" applyNumberFormat="1" applyFont="1" applyFill="1" applyBorder="1" applyAlignment="1">
      <alignment horizontal="center" shrinkToFit="1"/>
    </xf>
    <xf numFmtId="177" fontId="89" fillId="25" borderId="10" xfId="119" applyNumberFormat="1" applyFont="1" applyFill="1" applyBorder="1" applyAlignment="1">
      <alignment horizontal="center" vertical="center" shrinkToFit="1"/>
    </xf>
    <xf numFmtId="177" fontId="88" fillId="25" borderId="11" xfId="119" applyNumberFormat="1" applyFont="1" applyFill="1" applyBorder="1" applyAlignment="1">
      <alignment horizontal="center" vertical="center" shrinkToFit="1"/>
    </xf>
    <xf numFmtId="0" fontId="30" fillId="25" borderId="19" xfId="119" applyFont="1" applyFill="1" applyBorder="1" applyAlignment="1">
      <alignment horizontal="center" vertical="center" shrinkToFit="1"/>
    </xf>
    <xf numFmtId="0" fontId="30" fillId="25" borderId="18" xfId="119" applyFont="1" applyFill="1" applyBorder="1" applyAlignment="1">
      <alignment horizontal="center" vertical="center" shrinkToFit="1"/>
    </xf>
    <xf numFmtId="0" fontId="30" fillId="25" borderId="60" xfId="119" applyFont="1" applyFill="1" applyBorder="1" applyAlignment="1">
      <alignment horizontal="center" shrinkToFit="1"/>
    </xf>
    <xf numFmtId="0" fontId="30" fillId="25" borderId="61" xfId="119" applyFont="1" applyFill="1" applyBorder="1" applyAlignment="1">
      <alignment horizontal="center" shrinkToFit="1"/>
    </xf>
    <xf numFmtId="177" fontId="30" fillId="25" borderId="27" xfId="119" applyNumberFormat="1" applyFont="1" applyFill="1" applyBorder="1" applyAlignment="1">
      <alignment horizontal="center" shrinkToFit="1"/>
    </xf>
    <xf numFmtId="177" fontId="30" fillId="25" borderId="10" xfId="119" applyNumberFormat="1" applyFont="1" applyFill="1" applyBorder="1" applyAlignment="1">
      <alignment horizontal="center" shrinkToFit="1"/>
    </xf>
    <xf numFmtId="177" fontId="30" fillId="25" borderId="11" xfId="119" applyNumberFormat="1" applyFont="1" applyFill="1" applyBorder="1" applyAlignment="1">
      <alignment horizontal="center" vertical="center" shrinkToFit="1"/>
    </xf>
    <xf numFmtId="0" fontId="30" fillId="25" borderId="60" xfId="119" applyFont="1" applyFill="1" applyBorder="1" applyAlignment="1">
      <alignment horizontal="center" vertical="center" shrinkToFit="1"/>
    </xf>
    <xf numFmtId="0" fontId="30" fillId="25" borderId="61" xfId="119" applyFont="1" applyFill="1" applyBorder="1" applyAlignment="1">
      <alignment horizontal="center" vertical="center" shrinkToFit="1"/>
    </xf>
    <xf numFmtId="180" fontId="30" fillId="25" borderId="27" xfId="119" applyNumberFormat="1" applyFont="1" applyFill="1" applyBorder="1" applyAlignment="1">
      <alignment horizontal="center" vertical="center" shrinkToFit="1"/>
    </xf>
    <xf numFmtId="177" fontId="89" fillId="25" borderId="10" xfId="119" applyNumberFormat="1" applyFont="1" applyFill="1" applyBorder="1" applyAlignment="1">
      <alignment horizontal="center" shrinkToFit="1"/>
    </xf>
    <xf numFmtId="177" fontId="30" fillId="25" borderId="10" xfId="119" applyNumberFormat="1" applyFont="1" applyFill="1" applyBorder="1" applyAlignment="1">
      <alignment horizontal="center" vertical="center" shrinkToFit="1"/>
    </xf>
    <xf numFmtId="177" fontId="89" fillId="25" borderId="27" xfId="119" applyNumberFormat="1" applyFont="1" applyFill="1" applyBorder="1" applyAlignment="1">
      <alignment horizontal="center" vertical="center" shrinkToFit="1"/>
    </xf>
    <xf numFmtId="187" fontId="89" fillId="25" borderId="27" xfId="0" applyNumberFormat="1" applyFont="1" applyFill="1" applyBorder="1" applyAlignment="1">
      <alignment horizontal="center" vertical="center" shrinkToFit="1"/>
    </xf>
    <xf numFmtId="0" fontId="30" fillId="25" borderId="73" xfId="119" applyFont="1" applyFill="1" applyBorder="1" applyAlignment="1">
      <alignment horizontal="center" vertical="center" shrinkToFit="1"/>
    </xf>
    <xf numFmtId="177" fontId="30" fillId="25" borderId="27" xfId="119" applyNumberFormat="1" applyFont="1" applyFill="1" applyBorder="1" applyAlignment="1">
      <alignment horizontal="center" vertical="center" shrinkToFit="1"/>
    </xf>
    <xf numFmtId="0" fontId="30" fillId="25" borderId="14" xfId="119" applyFont="1" applyFill="1" applyBorder="1" applyAlignment="1">
      <alignment horizontal="center" vertical="center" shrinkToFit="1"/>
    </xf>
    <xf numFmtId="0" fontId="30" fillId="25" borderId="17" xfId="119" applyFont="1" applyFill="1" applyBorder="1" applyAlignment="1">
      <alignment horizontal="center" vertical="center" shrinkToFit="1"/>
    </xf>
    <xf numFmtId="0" fontId="30" fillId="25" borderId="14" xfId="119" applyFont="1" applyFill="1" applyBorder="1" applyAlignment="1">
      <alignment horizontal="center" shrinkToFit="1"/>
    </xf>
    <xf numFmtId="0" fontId="30" fillId="25" borderId="17" xfId="119" applyFont="1" applyFill="1" applyBorder="1" applyAlignment="1">
      <alignment horizontal="center" shrinkToFit="1"/>
    </xf>
    <xf numFmtId="177" fontId="30" fillId="25" borderId="22" xfId="119" applyNumberFormat="1" applyFont="1" applyFill="1" applyBorder="1" applyAlignment="1">
      <alignment horizontal="center" shrinkToFit="1"/>
    </xf>
    <xf numFmtId="177" fontId="30" fillId="25" borderId="15" xfId="119" applyNumberFormat="1" applyFont="1" applyFill="1" applyBorder="1" applyAlignment="1">
      <alignment horizontal="center" shrinkToFit="1"/>
    </xf>
    <xf numFmtId="180" fontId="30" fillId="25" borderId="19" xfId="119" applyNumberFormat="1" applyFont="1" applyFill="1" applyBorder="1" applyAlignment="1">
      <alignment horizontal="center" vertical="center" shrinkToFit="1"/>
    </xf>
    <xf numFmtId="180" fontId="30" fillId="25" borderId="18" xfId="119" applyNumberFormat="1" applyFont="1" applyFill="1" applyBorder="1" applyAlignment="1">
      <alignment horizontal="center" vertical="center" shrinkToFit="1"/>
    </xf>
    <xf numFmtId="0" fontId="30" fillId="25" borderId="21" xfId="119" applyFont="1" applyFill="1" applyBorder="1" applyAlignment="1">
      <alignment horizontal="center" shrinkToFit="1"/>
    </xf>
    <xf numFmtId="177" fontId="30" fillId="25" borderId="50" xfId="119" applyNumberFormat="1" applyFont="1" applyFill="1" applyBorder="1" applyAlignment="1">
      <alignment horizontal="center" shrinkToFit="1"/>
    </xf>
    <xf numFmtId="177" fontId="30" fillId="25" borderId="49" xfId="119" applyNumberFormat="1" applyFont="1" applyFill="1" applyBorder="1" applyAlignment="1">
      <alignment horizontal="center" shrinkToFit="1"/>
    </xf>
    <xf numFmtId="177" fontId="88" fillId="25" borderId="14" xfId="119" applyNumberFormat="1" applyFont="1" applyFill="1" applyBorder="1" applyAlignment="1">
      <alignment horizontal="center" shrinkToFit="1"/>
    </xf>
    <xf numFmtId="177" fontId="88" fillId="25" borderId="17" xfId="119" applyNumberFormat="1" applyFont="1" applyFill="1" applyBorder="1" applyAlignment="1">
      <alignment horizontal="center" shrinkToFit="1"/>
    </xf>
    <xf numFmtId="0" fontId="30" fillId="25" borderId="27" xfId="119" applyFont="1" applyFill="1" applyBorder="1" applyAlignment="1">
      <alignment horizontal="center" vertical="center" shrinkToFit="1"/>
    </xf>
    <xf numFmtId="177" fontId="30" fillId="25" borderId="20" xfId="119" applyNumberFormat="1" applyFont="1" applyFill="1" applyBorder="1" applyAlignment="1">
      <alignment horizontal="center" shrinkToFit="1"/>
    </xf>
    <xf numFmtId="177" fontId="88" fillId="25" borderId="11" xfId="119" applyNumberFormat="1" applyFont="1" applyFill="1" applyBorder="1" applyAlignment="1">
      <alignment horizontal="center" shrinkToFit="1"/>
    </xf>
    <xf numFmtId="0" fontId="30" fillId="25" borderId="48" xfId="119" applyFont="1" applyFill="1" applyBorder="1" applyAlignment="1">
      <alignment horizontal="center" vertical="center" shrinkToFit="1"/>
    </xf>
    <xf numFmtId="187" fontId="89" fillId="25" borderId="10" xfId="0" applyNumberFormat="1" applyFont="1" applyFill="1" applyBorder="1" applyAlignment="1">
      <alignment horizontal="center" vertical="center" shrinkToFit="1"/>
    </xf>
    <xf numFmtId="0" fontId="35" fillId="25" borderId="19" xfId="119" applyFont="1" applyFill="1" applyBorder="1" applyAlignment="1">
      <alignment horizontal="center" vertical="center" shrinkToFit="1"/>
    </xf>
    <xf numFmtId="0" fontId="35" fillId="25" borderId="18" xfId="119" applyFont="1" applyFill="1" applyBorder="1" applyAlignment="1">
      <alignment horizontal="center" vertical="center" shrinkToFit="1"/>
    </xf>
    <xf numFmtId="49" fontId="30" fillId="0" borderId="0" xfId="77" applyNumberFormat="1" applyFont="1" applyAlignment="1">
      <alignment horizontal="center" vertical="center"/>
    </xf>
    <xf numFmtId="0" fontId="30" fillId="25" borderId="27" xfId="119" applyFont="1" applyFill="1" applyBorder="1" applyAlignment="1">
      <alignment horizontal="center"/>
    </xf>
    <xf numFmtId="0" fontId="30" fillId="25" borderId="73" xfId="119" applyFont="1" applyFill="1" applyBorder="1" applyAlignment="1">
      <alignment horizontal="center"/>
    </xf>
    <xf numFmtId="0" fontId="30" fillId="25" borderId="11" xfId="119" applyFont="1" applyFill="1" applyBorder="1" applyAlignment="1">
      <alignment horizontal="center" vertical="center" shrinkToFit="1"/>
    </xf>
    <xf numFmtId="0" fontId="30" fillId="25" borderId="11" xfId="119" applyFont="1" applyFill="1" applyBorder="1" applyAlignment="1">
      <alignment horizontal="center"/>
    </xf>
    <xf numFmtId="0" fontId="34" fillId="25" borderId="27" xfId="119" applyFont="1" applyFill="1" applyBorder="1" applyAlignment="1">
      <alignment horizontal="center" vertical="center" shrinkToFit="1"/>
    </xf>
    <xf numFmtId="0" fontId="35" fillId="25" borderId="27" xfId="119" applyFont="1" applyFill="1" applyBorder="1" applyAlignment="1">
      <alignment horizontal="center" vertical="center" shrinkToFit="1"/>
    </xf>
    <xf numFmtId="0" fontId="34" fillId="25" borderId="19" xfId="119" applyFont="1" applyFill="1" applyBorder="1" applyAlignment="1">
      <alignment horizontal="center" vertical="center" shrinkToFit="1"/>
    </xf>
    <xf numFmtId="0" fontId="34" fillId="25" borderId="18" xfId="119" applyFont="1" applyFill="1" applyBorder="1" applyAlignment="1">
      <alignment horizontal="center" vertical="center" shrinkToFit="1"/>
    </xf>
    <xf numFmtId="0" fontId="30" fillId="25" borderId="81" xfId="119" applyFont="1" applyFill="1" applyBorder="1" applyAlignment="1">
      <alignment horizontal="center" shrinkToFit="1"/>
    </xf>
    <xf numFmtId="0" fontId="30" fillId="25" borderId="82" xfId="119" applyFont="1" applyFill="1" applyBorder="1" applyAlignment="1">
      <alignment horizontal="center" shrinkToFit="1"/>
    </xf>
    <xf numFmtId="177" fontId="89" fillId="25" borderId="27" xfId="119" applyNumberFormat="1" applyFont="1" applyFill="1" applyBorder="1" applyAlignment="1">
      <alignment horizontal="center" shrinkToFit="1"/>
    </xf>
    <xf numFmtId="0" fontId="89" fillId="25" borderId="19" xfId="119" applyFont="1" applyFill="1" applyBorder="1" applyAlignment="1">
      <alignment horizontal="center" vertical="center" shrinkToFit="1"/>
    </xf>
    <xf numFmtId="0" fontId="89" fillId="25" borderId="18" xfId="119" applyFont="1" applyFill="1" applyBorder="1" applyAlignment="1">
      <alignment horizontal="center" vertical="center" shrinkToFit="1"/>
    </xf>
    <xf numFmtId="0" fontId="89" fillId="25" borderId="60" xfId="119" applyFont="1" applyFill="1" applyBorder="1" applyAlignment="1">
      <alignment horizontal="center" shrinkToFit="1"/>
    </xf>
    <xf numFmtId="0" fontId="89" fillId="25" borderId="61" xfId="119" applyFont="1" applyFill="1" applyBorder="1" applyAlignment="1">
      <alignment horizontal="center" shrinkToFit="1"/>
    </xf>
    <xf numFmtId="49" fontId="30" fillId="25" borderId="46" xfId="0" applyNumberFormat="1" applyFont="1" applyFill="1" applyBorder="1" applyAlignment="1">
      <alignment horizontal="center" vertical="center" shrinkToFit="1"/>
    </xf>
    <xf numFmtId="49" fontId="30" fillId="25" borderId="47" xfId="0" applyNumberFormat="1" applyFont="1" applyFill="1" applyBorder="1" applyAlignment="1">
      <alignment horizontal="center" vertical="center" shrinkToFit="1"/>
    </xf>
    <xf numFmtId="49" fontId="30" fillId="25" borderId="85" xfId="0" applyNumberFormat="1" applyFont="1" applyFill="1" applyBorder="1" applyAlignment="1">
      <alignment horizontal="center" vertical="center" shrinkToFit="1"/>
    </xf>
    <xf numFmtId="49" fontId="30" fillId="25" borderId="83" xfId="0" applyNumberFormat="1" applyFont="1" applyFill="1" applyBorder="1" applyAlignment="1">
      <alignment horizontal="center" vertical="center" shrinkToFit="1"/>
    </xf>
    <xf numFmtId="49" fontId="30" fillId="25" borderId="85" xfId="0" quotePrefix="1" applyNumberFormat="1" applyFont="1" applyFill="1" applyBorder="1" applyAlignment="1">
      <alignment horizontal="center" vertical="center" shrinkToFit="1"/>
    </xf>
    <xf numFmtId="49" fontId="30" fillId="25" borderId="83" xfId="0" quotePrefix="1" applyNumberFormat="1" applyFont="1" applyFill="1" applyBorder="1" applyAlignment="1">
      <alignment horizontal="center" vertical="center" shrinkToFit="1"/>
    </xf>
    <xf numFmtId="177" fontId="30" fillId="25" borderId="46" xfId="0" quotePrefix="1" applyNumberFormat="1" applyFont="1" applyFill="1" applyBorder="1" applyAlignment="1">
      <alignment horizontal="center" vertical="center" shrinkToFit="1"/>
    </xf>
    <xf numFmtId="177" fontId="30" fillId="25" borderId="83" xfId="0" quotePrefix="1" applyNumberFormat="1" applyFont="1" applyFill="1" applyBorder="1" applyAlignment="1">
      <alignment horizontal="center" vertical="center" shrinkToFit="1"/>
    </xf>
    <xf numFmtId="177" fontId="30" fillId="25" borderId="85" xfId="0" quotePrefix="1" applyNumberFormat="1" applyFont="1" applyFill="1" applyBorder="1" applyAlignment="1">
      <alignment horizontal="center" vertical="center" shrinkToFit="1"/>
    </xf>
    <xf numFmtId="0" fontId="30" fillId="25" borderId="42" xfId="0" applyFont="1" applyFill="1" applyBorder="1" applyAlignment="1">
      <alignment horizontal="center" vertical="center" shrinkToFit="1"/>
    </xf>
    <xf numFmtId="0" fontId="30" fillId="25" borderId="54" xfId="0" applyFont="1" applyFill="1" applyBorder="1" applyAlignment="1">
      <alignment horizontal="center" vertical="center" shrinkToFit="1"/>
    </xf>
    <xf numFmtId="0" fontId="30" fillId="25" borderId="29" xfId="0" applyFont="1" applyFill="1" applyBorder="1" applyAlignment="1">
      <alignment horizontal="center" vertical="center" shrinkToFit="1"/>
    </xf>
    <xf numFmtId="177" fontId="30" fillId="25" borderId="58" xfId="0" quotePrefix="1" applyNumberFormat="1" applyFont="1" applyFill="1" applyBorder="1" applyAlignment="1">
      <alignment horizontal="center" vertical="center" shrinkToFit="1"/>
    </xf>
    <xf numFmtId="177" fontId="30" fillId="25" borderId="58" xfId="0" applyNumberFormat="1" applyFont="1" applyFill="1" applyBorder="1" applyAlignment="1">
      <alignment horizontal="center" vertical="center" shrinkToFit="1"/>
    </xf>
    <xf numFmtId="181" fontId="30" fillId="25" borderId="55" xfId="0" quotePrefix="1" applyNumberFormat="1" applyFont="1" applyFill="1" applyBorder="1" applyAlignment="1">
      <alignment horizontal="center" vertical="center" shrinkToFit="1"/>
    </xf>
    <xf numFmtId="181" fontId="30" fillId="25" borderId="51" xfId="0" applyNumberFormat="1" applyFont="1" applyFill="1" applyBorder="1" applyAlignment="1">
      <alignment horizontal="center" vertical="center" shrinkToFit="1"/>
    </xf>
    <xf numFmtId="181" fontId="30" fillId="25" borderId="45" xfId="0" applyNumberFormat="1" applyFont="1" applyFill="1" applyBorder="1" applyAlignment="1">
      <alignment horizontal="center" vertical="center" shrinkToFit="1"/>
    </xf>
    <xf numFmtId="177" fontId="30" fillId="25" borderId="64" xfId="0" quotePrefix="1" applyNumberFormat="1" applyFont="1" applyFill="1" applyBorder="1" applyAlignment="1">
      <alignment horizontal="center" vertical="center" wrapText="1" shrinkToFit="1"/>
    </xf>
    <xf numFmtId="177" fontId="30" fillId="25" borderId="65" xfId="0" quotePrefix="1" applyNumberFormat="1" applyFont="1" applyFill="1" applyBorder="1" applyAlignment="1">
      <alignment horizontal="center" vertical="center" wrapText="1" shrinkToFit="1"/>
    </xf>
    <xf numFmtId="177" fontId="30" fillId="25" borderId="57" xfId="0" quotePrefix="1" applyNumberFormat="1" applyFont="1" applyFill="1" applyBorder="1" applyAlignment="1">
      <alignment horizontal="center" vertical="center" wrapText="1" shrinkToFit="1"/>
    </xf>
    <xf numFmtId="177" fontId="30" fillId="25" borderId="66" xfId="0" quotePrefix="1" applyNumberFormat="1" applyFont="1" applyFill="1" applyBorder="1" applyAlignment="1">
      <alignment horizontal="center" vertical="center" wrapText="1" shrinkToFit="1"/>
    </xf>
    <xf numFmtId="177" fontId="30" fillId="25" borderId="67" xfId="0" quotePrefix="1" applyNumberFormat="1" applyFont="1" applyFill="1" applyBorder="1" applyAlignment="1">
      <alignment horizontal="center" vertical="center" wrapText="1" shrinkToFit="1"/>
    </xf>
    <xf numFmtId="177" fontId="30" fillId="25" borderId="68" xfId="0" quotePrefix="1" applyNumberFormat="1" applyFont="1" applyFill="1" applyBorder="1" applyAlignment="1">
      <alignment horizontal="center" vertical="center" wrapText="1" shrinkToFit="1"/>
    </xf>
    <xf numFmtId="181" fontId="30" fillId="25" borderId="42" xfId="0" applyNumberFormat="1" applyFont="1" applyFill="1" applyBorder="1" applyAlignment="1">
      <alignment horizontal="center" vertical="center" shrinkToFit="1"/>
    </xf>
    <xf numFmtId="181" fontId="30" fillId="25" borderId="29" xfId="0" applyNumberFormat="1" applyFont="1" applyFill="1" applyBorder="1" applyAlignment="1">
      <alignment horizontal="center" vertical="center" shrinkToFit="1"/>
    </xf>
    <xf numFmtId="49" fontId="30" fillId="25" borderId="46" xfId="0" applyNumberFormat="1" applyFont="1" applyFill="1" applyBorder="1" applyAlignment="1">
      <alignment horizontal="center" vertical="center"/>
    </xf>
    <xf numFmtId="49" fontId="30" fillId="25" borderId="47" xfId="0" applyNumberFormat="1" applyFont="1" applyFill="1" applyBorder="1" applyAlignment="1">
      <alignment horizontal="center" vertical="center"/>
    </xf>
    <xf numFmtId="181" fontId="30" fillId="25" borderId="42" xfId="0" quotePrefix="1" applyNumberFormat="1" applyFont="1" applyFill="1" applyBorder="1" applyAlignment="1">
      <alignment horizontal="center" vertical="center" shrinkToFit="1"/>
    </xf>
    <xf numFmtId="181" fontId="30" fillId="25" borderId="52" xfId="0" quotePrefix="1" applyNumberFormat="1" applyFont="1" applyFill="1" applyBorder="1" applyAlignment="1">
      <alignment horizontal="center" vertical="center" shrinkToFit="1"/>
    </xf>
    <xf numFmtId="181" fontId="30" fillId="25" borderId="53" xfId="0" applyNumberFormat="1" applyFont="1" applyFill="1" applyBorder="1" applyAlignment="1">
      <alignment horizontal="center" vertical="center" shrinkToFit="1"/>
    </xf>
    <xf numFmtId="181" fontId="30" fillId="25" borderId="56" xfId="0" applyNumberFormat="1" applyFont="1" applyFill="1" applyBorder="1" applyAlignment="1">
      <alignment horizontal="center" vertical="center" shrinkToFit="1"/>
    </xf>
    <xf numFmtId="177" fontId="30" fillId="25" borderId="59" xfId="0" quotePrefix="1" applyNumberFormat="1" applyFont="1" applyFill="1" applyBorder="1" applyAlignment="1">
      <alignment horizontal="center" vertical="center" shrinkToFit="1"/>
    </xf>
    <xf numFmtId="0" fontId="30" fillId="25" borderId="59" xfId="0" applyFont="1" applyFill="1" applyBorder="1" applyAlignment="1">
      <alignment horizontal="center" vertical="center" shrinkToFit="1"/>
    </xf>
    <xf numFmtId="0" fontId="30" fillId="25" borderId="28" xfId="0" quotePrefix="1" applyFont="1" applyFill="1" applyBorder="1" applyAlignment="1">
      <alignment horizontal="left" vertical="center" shrinkToFit="1"/>
    </xf>
    <xf numFmtId="0" fontId="30" fillId="25" borderId="62" xfId="0" quotePrefix="1" applyFont="1" applyFill="1" applyBorder="1" applyAlignment="1">
      <alignment horizontal="left" vertical="center" shrinkToFit="1"/>
    </xf>
    <xf numFmtId="0" fontId="30" fillId="25" borderId="63" xfId="0" quotePrefix="1" applyFont="1" applyFill="1" applyBorder="1" applyAlignment="1">
      <alignment horizontal="left" vertical="center" shrinkToFit="1"/>
    </xf>
    <xf numFmtId="49" fontId="30" fillId="25" borderId="28" xfId="0" quotePrefix="1" applyNumberFormat="1" applyFont="1" applyFill="1" applyBorder="1" applyAlignment="1">
      <alignment horizontal="center" vertical="center" shrinkToFit="1"/>
    </xf>
    <xf numFmtId="49" fontId="30" fillId="25" borderId="62" xfId="0" quotePrefix="1" applyNumberFormat="1" applyFont="1" applyFill="1" applyBorder="1" applyAlignment="1">
      <alignment horizontal="center" vertical="center" shrinkToFit="1"/>
    </xf>
    <xf numFmtId="49" fontId="30" fillId="25" borderId="63" xfId="0" quotePrefix="1" applyNumberFormat="1" applyFont="1" applyFill="1" applyBorder="1" applyAlignment="1">
      <alignment horizontal="center" vertical="center" shrinkToFit="1"/>
    </xf>
    <xf numFmtId="177" fontId="30" fillId="25" borderId="64" xfId="0" quotePrefix="1" applyNumberFormat="1" applyFont="1" applyFill="1" applyBorder="1" applyAlignment="1">
      <alignment horizontal="center" vertical="center" shrinkToFit="1"/>
    </xf>
    <xf numFmtId="177" fontId="30" fillId="25" borderId="65" xfId="0" quotePrefix="1" applyNumberFormat="1" applyFont="1" applyFill="1" applyBorder="1" applyAlignment="1">
      <alignment horizontal="center" vertical="center" shrinkToFit="1"/>
    </xf>
    <xf numFmtId="177" fontId="30" fillId="25" borderId="57" xfId="0" quotePrefix="1" applyNumberFormat="1" applyFont="1" applyFill="1" applyBorder="1" applyAlignment="1">
      <alignment horizontal="center" vertical="center" shrinkToFit="1"/>
    </xf>
    <xf numFmtId="177" fontId="30" fillId="25" borderId="66" xfId="0" quotePrefix="1" applyNumberFormat="1" applyFont="1" applyFill="1" applyBorder="1" applyAlignment="1">
      <alignment horizontal="center" vertical="center" shrinkToFit="1"/>
    </xf>
    <xf numFmtId="177" fontId="30" fillId="25" borderId="67" xfId="0" quotePrefix="1" applyNumberFormat="1" applyFont="1" applyFill="1" applyBorder="1" applyAlignment="1">
      <alignment horizontal="center" vertical="center" shrinkToFit="1"/>
    </xf>
    <xf numFmtId="177" fontId="30" fillId="25" borderId="68" xfId="0" quotePrefix="1" applyNumberFormat="1" applyFont="1" applyFill="1" applyBorder="1" applyAlignment="1">
      <alignment horizontal="center" vertical="center" shrinkToFit="1"/>
    </xf>
    <xf numFmtId="177" fontId="30" fillId="25" borderId="59" xfId="0" quotePrefix="1" applyNumberFormat="1" applyFont="1" applyFill="1" applyBorder="1" applyAlignment="1">
      <alignment horizontal="center" vertical="center"/>
    </xf>
    <xf numFmtId="177" fontId="30" fillId="25" borderId="59" xfId="0" applyNumberFormat="1" applyFont="1" applyFill="1" applyBorder="1" applyAlignment="1">
      <alignment horizontal="center" vertical="center"/>
    </xf>
    <xf numFmtId="177" fontId="30" fillId="25" borderId="59" xfId="0" applyNumberFormat="1" applyFont="1" applyFill="1" applyBorder="1" applyAlignment="1">
      <alignment horizontal="center" vertical="center" shrinkToFit="1"/>
    </xf>
    <xf numFmtId="49" fontId="30" fillId="25" borderId="59" xfId="0" quotePrefix="1" applyNumberFormat="1" applyFont="1" applyFill="1" applyBorder="1" applyAlignment="1">
      <alignment horizontal="center" vertical="center" shrinkToFit="1"/>
    </xf>
    <xf numFmtId="49" fontId="30" fillId="25" borderId="62" xfId="0" applyNumberFormat="1" applyFont="1" applyFill="1" applyBorder="1" applyAlignment="1">
      <alignment horizontal="center" vertical="center" shrinkToFit="1"/>
    </xf>
    <xf numFmtId="49" fontId="30" fillId="25" borderId="63" xfId="0" applyNumberFormat="1" applyFont="1" applyFill="1" applyBorder="1" applyAlignment="1">
      <alignment horizontal="center" vertical="center" shrinkToFit="1"/>
    </xf>
    <xf numFmtId="0" fontId="30" fillId="25" borderId="28" xfId="0" quotePrefix="1" applyFont="1" applyFill="1" applyBorder="1" applyAlignment="1">
      <alignment vertical="center" shrinkToFit="1"/>
    </xf>
    <xf numFmtId="0" fontId="30" fillId="25" borderId="62" xfId="0" quotePrefix="1" applyFont="1" applyFill="1" applyBorder="1" applyAlignment="1">
      <alignment vertical="center" shrinkToFit="1"/>
    </xf>
    <xf numFmtId="0" fontId="30" fillId="25" borderId="63" xfId="0" quotePrefix="1" applyFont="1" applyFill="1" applyBorder="1" applyAlignment="1">
      <alignment vertical="center" shrinkToFit="1"/>
    </xf>
    <xf numFmtId="0" fontId="33" fillId="25" borderId="0" xfId="0" applyFont="1" applyFill="1" applyAlignment="1">
      <alignment horizontal="left" vertical="center"/>
    </xf>
    <xf numFmtId="0" fontId="33" fillId="25" borderId="23" xfId="0" applyFont="1" applyFill="1" applyBorder="1" applyAlignment="1">
      <alignment horizontal="left" vertical="center"/>
    </xf>
    <xf numFmtId="176" fontId="42" fillId="25" borderId="59" xfId="0" applyNumberFormat="1" applyFont="1" applyFill="1" applyBorder="1" applyAlignment="1">
      <alignment horizontal="center" vertical="center" shrinkToFit="1"/>
    </xf>
    <xf numFmtId="176" fontId="35" fillId="25" borderId="59" xfId="0" applyNumberFormat="1" applyFont="1" applyFill="1" applyBorder="1" applyAlignment="1">
      <alignment horizontal="center" vertical="center" shrinkToFit="1"/>
    </xf>
    <xf numFmtId="177" fontId="30" fillId="25" borderId="26" xfId="0" quotePrefix="1" applyNumberFormat="1" applyFont="1" applyFill="1" applyBorder="1" applyAlignment="1">
      <alignment horizontal="center" vertical="center" shrinkToFit="1"/>
    </xf>
    <xf numFmtId="177" fontId="30" fillId="25" borderId="0" xfId="0" quotePrefix="1" applyNumberFormat="1" applyFont="1" applyFill="1" applyAlignment="1">
      <alignment horizontal="center" vertical="center" shrinkToFit="1"/>
    </xf>
    <xf numFmtId="177" fontId="30" fillId="25" borderId="25" xfId="0" quotePrefix="1" applyNumberFormat="1" applyFont="1" applyFill="1" applyBorder="1" applyAlignment="1">
      <alignment horizontal="center" vertical="center" shrinkToFit="1"/>
    </xf>
    <xf numFmtId="177" fontId="30" fillId="25" borderId="81" xfId="0" quotePrefix="1" applyNumberFormat="1" applyFont="1" applyFill="1" applyBorder="1" applyAlignment="1">
      <alignment horizontal="center" vertical="center" shrinkToFit="1"/>
    </xf>
    <xf numFmtId="0" fontId="30" fillId="25" borderId="0" xfId="0" applyFont="1" applyFill="1" applyBorder="1" applyAlignment="1">
      <alignment horizontal="center" vertical="center" shrinkToFit="1"/>
    </xf>
    <xf numFmtId="176" fontId="30" fillId="25" borderId="59" xfId="0" applyNumberFormat="1" applyFont="1" applyFill="1" applyBorder="1" applyAlignment="1">
      <alignment horizontal="center" vertical="center" shrinkToFit="1"/>
    </xf>
    <xf numFmtId="0" fontId="30" fillId="25" borderId="46" xfId="0" applyFont="1" applyFill="1" applyBorder="1" applyAlignment="1">
      <alignment horizontal="center" vertical="center" shrinkToFit="1"/>
    </xf>
    <xf numFmtId="176" fontId="30" fillId="25" borderId="81" xfId="0" applyNumberFormat="1" applyFont="1" applyFill="1" applyBorder="1" applyAlignment="1">
      <alignment horizontal="center" vertical="center" shrinkToFit="1"/>
    </xf>
    <xf numFmtId="176" fontId="30" fillId="25" borderId="0" xfId="0" applyNumberFormat="1" applyFont="1" applyFill="1" applyBorder="1" applyAlignment="1">
      <alignment horizontal="center" vertical="center" shrinkToFit="1"/>
    </xf>
    <xf numFmtId="176" fontId="42" fillId="25" borderId="83" xfId="0" applyNumberFormat="1" applyFont="1" applyFill="1" applyBorder="1" applyAlignment="1">
      <alignment horizontal="center" vertical="center" shrinkToFit="1"/>
    </xf>
    <xf numFmtId="176" fontId="35" fillId="25" borderId="84" xfId="0" applyNumberFormat="1" applyFont="1" applyFill="1" applyBorder="1" applyAlignment="1">
      <alignment horizontal="center" vertical="center" shrinkToFit="1"/>
    </xf>
    <xf numFmtId="176" fontId="42" fillId="25" borderId="84" xfId="0" applyNumberFormat="1" applyFont="1" applyFill="1" applyBorder="1" applyAlignment="1">
      <alignment horizontal="center" vertical="center" shrinkToFit="1"/>
    </xf>
    <xf numFmtId="0" fontId="30" fillId="25" borderId="85" xfId="0" applyFont="1" applyFill="1" applyBorder="1" applyAlignment="1">
      <alignment horizontal="center" vertical="center" shrinkToFit="1"/>
    </xf>
    <xf numFmtId="0" fontId="30" fillId="25" borderId="83" xfId="0" applyFont="1" applyFill="1" applyBorder="1" applyAlignment="1">
      <alignment horizontal="center" vertical="center" shrinkToFit="1"/>
    </xf>
    <xf numFmtId="176" fontId="30" fillId="25" borderId="85" xfId="0" applyNumberFormat="1" applyFont="1" applyFill="1" applyBorder="1" applyAlignment="1">
      <alignment horizontal="center" vertical="center" shrinkToFit="1"/>
    </xf>
    <xf numFmtId="176" fontId="30" fillId="25" borderId="83" xfId="0" applyNumberFormat="1" applyFont="1" applyFill="1" applyBorder="1" applyAlignment="1">
      <alignment horizontal="center" vertical="center" shrinkToFit="1"/>
    </xf>
    <xf numFmtId="0" fontId="33" fillId="25" borderId="23" xfId="0" applyFont="1" applyFill="1" applyBorder="1" applyAlignment="1">
      <alignment horizontal="left" vertical="center" shrinkToFit="1"/>
    </xf>
    <xf numFmtId="177" fontId="30" fillId="25" borderId="46" xfId="0" applyNumberFormat="1" applyFont="1" applyFill="1" applyBorder="1" applyAlignment="1">
      <alignment horizontal="center" vertical="center"/>
    </xf>
    <xf numFmtId="177" fontId="30" fillId="25" borderId="47" xfId="0" applyNumberFormat="1" applyFont="1" applyFill="1" applyBorder="1" applyAlignment="1">
      <alignment horizontal="center" vertical="center"/>
    </xf>
    <xf numFmtId="49" fontId="30" fillId="25" borderId="46" xfId="0" quotePrefix="1" applyNumberFormat="1" applyFont="1" applyFill="1" applyBorder="1" applyAlignment="1">
      <alignment horizontal="center" vertical="center"/>
    </xf>
    <xf numFmtId="49" fontId="30" fillId="25" borderId="59" xfId="0" applyNumberFormat="1" applyFont="1" applyFill="1" applyBorder="1" applyAlignment="1">
      <alignment horizontal="center" vertical="center"/>
    </xf>
    <xf numFmtId="56" fontId="30" fillId="25" borderId="42" xfId="0" applyNumberFormat="1" applyFont="1" applyFill="1" applyBorder="1" applyAlignment="1">
      <alignment horizontal="center" vertical="center" shrinkToFit="1"/>
    </xf>
    <xf numFmtId="176" fontId="30" fillId="25" borderId="46" xfId="0" quotePrefix="1" applyNumberFormat="1" applyFont="1" applyFill="1" applyBorder="1" applyAlignment="1">
      <alignment horizontal="center" vertical="center" shrinkToFit="1"/>
    </xf>
    <xf numFmtId="176" fontId="30" fillId="25" borderId="47" xfId="0" quotePrefix="1" applyNumberFormat="1" applyFont="1" applyFill="1" applyBorder="1" applyAlignment="1">
      <alignment horizontal="center" vertical="center" shrinkToFit="1"/>
    </xf>
    <xf numFmtId="176" fontId="111" fillId="25" borderId="46" xfId="0" applyNumberFormat="1" applyFont="1" applyFill="1" applyBorder="1" applyAlignment="1">
      <alignment horizontal="center" vertical="center" shrinkToFit="1"/>
    </xf>
    <xf numFmtId="176" fontId="111" fillId="25" borderId="47" xfId="0" applyNumberFormat="1" applyFont="1" applyFill="1" applyBorder="1" applyAlignment="1">
      <alignment horizontal="center" vertical="center" shrinkToFit="1"/>
    </xf>
    <xf numFmtId="176" fontId="94" fillId="25" borderId="59" xfId="0" applyNumberFormat="1" applyFont="1" applyFill="1" applyBorder="1" applyAlignment="1">
      <alignment horizontal="center" vertical="center" shrinkToFit="1"/>
    </xf>
    <xf numFmtId="177" fontId="30" fillId="25" borderId="47" xfId="0" quotePrefix="1" applyNumberFormat="1" applyFont="1" applyFill="1" applyBorder="1" applyAlignment="1">
      <alignment horizontal="center" vertical="center" shrinkToFit="1"/>
    </xf>
    <xf numFmtId="176" fontId="42" fillId="25" borderId="20" xfId="0" applyNumberFormat="1" applyFont="1" applyFill="1" applyBorder="1" applyAlignment="1">
      <alignment horizontal="center" vertical="center" shrinkToFit="1"/>
    </xf>
    <xf numFmtId="176" fontId="35" fillId="25" borderId="20" xfId="0" applyNumberFormat="1" applyFont="1" applyFill="1" applyBorder="1" applyAlignment="1">
      <alignment horizontal="center" vertical="center" shrinkToFit="1"/>
    </xf>
    <xf numFmtId="0" fontId="30" fillId="25" borderId="20" xfId="0" applyFont="1" applyFill="1" applyBorder="1" applyAlignment="1">
      <alignment horizontal="center" vertical="center" shrinkToFit="1"/>
    </xf>
    <xf numFmtId="176" fontId="30" fillId="25" borderId="20" xfId="0" applyNumberFormat="1" applyFont="1" applyFill="1" applyBorder="1" applyAlignment="1">
      <alignment horizontal="center" vertical="center" shrinkToFit="1"/>
    </xf>
    <xf numFmtId="177" fontId="30" fillId="25" borderId="46" xfId="0" applyNumberFormat="1" applyFont="1" applyFill="1" applyBorder="1" applyAlignment="1">
      <alignment horizontal="center" vertical="center" shrinkToFit="1"/>
    </xf>
    <xf numFmtId="177" fontId="30" fillId="25" borderId="47" xfId="0" applyNumberFormat="1" applyFont="1" applyFill="1" applyBorder="1" applyAlignment="1">
      <alignment horizontal="center" vertical="center" shrinkToFit="1"/>
    </xf>
    <xf numFmtId="176" fontId="42" fillId="25" borderId="18" xfId="0" applyNumberFormat="1" applyFont="1" applyFill="1" applyBorder="1" applyAlignment="1">
      <alignment horizontal="center" vertical="center" shrinkToFit="1"/>
    </xf>
    <xf numFmtId="176" fontId="42" fillId="25" borderId="46" xfId="0" applyNumberFormat="1" applyFont="1" applyFill="1" applyBorder="1" applyAlignment="1">
      <alignment horizontal="center" vertical="center" shrinkToFit="1"/>
    </xf>
    <xf numFmtId="176" fontId="42" fillId="25" borderId="47" xfId="0" applyNumberFormat="1" applyFont="1" applyFill="1" applyBorder="1" applyAlignment="1">
      <alignment horizontal="center" vertical="center" shrinkToFit="1"/>
    </xf>
    <xf numFmtId="176" fontId="30" fillId="25" borderId="46" xfId="0" applyNumberFormat="1" applyFont="1" applyFill="1" applyBorder="1" applyAlignment="1">
      <alignment horizontal="center" vertical="center" shrinkToFit="1"/>
    </xf>
    <xf numFmtId="176" fontId="30" fillId="25" borderId="47" xfId="0" applyNumberFormat="1" applyFont="1" applyFill="1" applyBorder="1" applyAlignment="1">
      <alignment horizontal="center" vertical="center" shrinkToFit="1"/>
    </xf>
    <xf numFmtId="177" fontId="30" fillId="25" borderId="11" xfId="0" quotePrefix="1" applyNumberFormat="1" applyFont="1" applyFill="1" applyBorder="1" applyAlignment="1">
      <alignment horizontal="center" vertical="center" shrinkToFit="1"/>
    </xf>
    <xf numFmtId="176" fontId="42" fillId="25" borderId="52" xfId="0" applyNumberFormat="1" applyFont="1" applyFill="1" applyBorder="1" applyAlignment="1">
      <alignment horizontal="center" vertical="center" shrinkToFit="1"/>
    </xf>
    <xf numFmtId="176" fontId="42" fillId="25" borderId="56" xfId="0" applyNumberFormat="1" applyFont="1" applyFill="1" applyBorder="1" applyAlignment="1">
      <alignment horizontal="center" vertical="center" shrinkToFit="1"/>
    </xf>
    <xf numFmtId="0" fontId="30" fillId="25" borderId="52" xfId="0" applyFont="1" applyFill="1" applyBorder="1" applyAlignment="1">
      <alignment horizontal="center" vertical="center" shrinkToFit="1"/>
    </xf>
    <xf numFmtId="0" fontId="30" fillId="25" borderId="53" xfId="0" applyFont="1" applyFill="1" applyBorder="1" applyAlignment="1">
      <alignment horizontal="center" vertical="center" shrinkToFit="1"/>
    </xf>
    <xf numFmtId="0" fontId="30" fillId="25" borderId="56" xfId="0" applyFont="1" applyFill="1" applyBorder="1" applyAlignment="1">
      <alignment horizontal="center" vertical="center" shrinkToFit="1"/>
    </xf>
    <xf numFmtId="0" fontId="79" fillId="25" borderId="52" xfId="0" applyFont="1" applyFill="1" applyBorder="1" applyAlignment="1">
      <alignment horizontal="center" vertical="center" shrinkToFit="1"/>
    </xf>
    <xf numFmtId="0" fontId="79" fillId="25" borderId="56" xfId="0" applyFont="1" applyFill="1" applyBorder="1" applyAlignment="1">
      <alignment horizontal="center" vertical="center" shrinkToFit="1"/>
    </xf>
    <xf numFmtId="0" fontId="42" fillId="25" borderId="52" xfId="0" applyFont="1" applyFill="1" applyBorder="1" applyAlignment="1">
      <alignment horizontal="center" vertical="center" shrinkToFit="1"/>
    </xf>
    <xf numFmtId="0" fontId="42" fillId="25" borderId="56" xfId="0" applyFont="1" applyFill="1" applyBorder="1" applyAlignment="1">
      <alignment horizontal="center" vertical="center" shrinkToFit="1"/>
    </xf>
    <xf numFmtId="177" fontId="30" fillId="25" borderId="48" xfId="0" quotePrefix="1" applyNumberFormat="1" applyFont="1" applyFill="1" applyBorder="1" applyAlignment="1">
      <alignment horizontal="center" vertical="center" shrinkToFit="1"/>
    </xf>
    <xf numFmtId="0" fontId="30" fillId="25" borderId="81" xfId="0" applyFont="1" applyFill="1" applyBorder="1" applyAlignment="1">
      <alignment horizontal="center" vertical="center" shrinkToFit="1"/>
    </xf>
  </cellXfs>
  <cellStyles count="12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127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10" xfId="42" xr:uid="{00000000-0005-0000-0000-00002A000000}"/>
    <cellStyle name="標準 2 11" xfId="43" xr:uid="{00000000-0005-0000-0000-00002B000000}"/>
    <cellStyle name="標準 2 12" xfId="44" xr:uid="{00000000-0005-0000-0000-00002C000000}"/>
    <cellStyle name="標準 2 13" xfId="45" xr:uid="{00000000-0005-0000-0000-00002D000000}"/>
    <cellStyle name="標準 2 14" xfId="46" xr:uid="{00000000-0005-0000-0000-00002E000000}"/>
    <cellStyle name="標準 2 15" xfId="47" xr:uid="{00000000-0005-0000-0000-00002F000000}"/>
    <cellStyle name="標準 2 16" xfId="48" xr:uid="{00000000-0005-0000-0000-000030000000}"/>
    <cellStyle name="標準 2 17" xfId="49" xr:uid="{00000000-0005-0000-0000-000031000000}"/>
    <cellStyle name="標準 2 18" xfId="50" xr:uid="{00000000-0005-0000-0000-000032000000}"/>
    <cellStyle name="標準 2 19" xfId="51" xr:uid="{00000000-0005-0000-0000-000033000000}"/>
    <cellStyle name="標準 2 2" xfId="52" xr:uid="{00000000-0005-0000-0000-000034000000}"/>
    <cellStyle name="標準 2 20" xfId="53" xr:uid="{00000000-0005-0000-0000-000035000000}"/>
    <cellStyle name="標準 2 21" xfId="54" xr:uid="{00000000-0005-0000-0000-000036000000}"/>
    <cellStyle name="標準 2 22" xfId="55" xr:uid="{00000000-0005-0000-0000-000037000000}"/>
    <cellStyle name="標準 2 23" xfId="56" xr:uid="{00000000-0005-0000-0000-000038000000}"/>
    <cellStyle name="標準 2 24" xfId="57" xr:uid="{00000000-0005-0000-0000-000039000000}"/>
    <cellStyle name="標準 2 25" xfId="58" xr:uid="{00000000-0005-0000-0000-00003A000000}"/>
    <cellStyle name="標準 2 26" xfId="59" xr:uid="{00000000-0005-0000-0000-00003B000000}"/>
    <cellStyle name="標準 2 27" xfId="60" xr:uid="{00000000-0005-0000-0000-00003C000000}"/>
    <cellStyle name="標準 2 28" xfId="61" xr:uid="{00000000-0005-0000-0000-00003D000000}"/>
    <cellStyle name="標準 2 29" xfId="62" xr:uid="{00000000-0005-0000-0000-00003E000000}"/>
    <cellStyle name="標準 2 3" xfId="63" xr:uid="{00000000-0005-0000-0000-00003F000000}"/>
    <cellStyle name="標準 2 30" xfId="64" xr:uid="{00000000-0005-0000-0000-000040000000}"/>
    <cellStyle name="標準 2 31" xfId="65" xr:uid="{00000000-0005-0000-0000-000041000000}"/>
    <cellStyle name="標準 2 32" xfId="66" xr:uid="{00000000-0005-0000-0000-000042000000}"/>
    <cellStyle name="標準 2 33" xfId="67" xr:uid="{00000000-0005-0000-0000-000043000000}"/>
    <cellStyle name="標準 2 34" xfId="68" xr:uid="{00000000-0005-0000-0000-000044000000}"/>
    <cellStyle name="標準 2 35" xfId="69" xr:uid="{00000000-0005-0000-0000-000045000000}"/>
    <cellStyle name="標準 2 36" xfId="70" xr:uid="{00000000-0005-0000-0000-000046000000}"/>
    <cellStyle name="標準 2 4" xfId="71" xr:uid="{00000000-0005-0000-0000-000047000000}"/>
    <cellStyle name="標準 2 5" xfId="72" xr:uid="{00000000-0005-0000-0000-000048000000}"/>
    <cellStyle name="標準 2 6" xfId="73" xr:uid="{00000000-0005-0000-0000-000049000000}"/>
    <cellStyle name="標準 2 7" xfId="74" xr:uid="{00000000-0005-0000-0000-00004A000000}"/>
    <cellStyle name="標準 2 8" xfId="75" xr:uid="{00000000-0005-0000-0000-00004B000000}"/>
    <cellStyle name="標準 2 9" xfId="76" xr:uid="{00000000-0005-0000-0000-00004C000000}"/>
    <cellStyle name="標準 2_2010年　スケジュール　12月" xfId="77" xr:uid="{00000000-0005-0000-0000-00004D000000}"/>
    <cellStyle name="標準 3" xfId="78" xr:uid="{00000000-0005-0000-0000-00004E000000}"/>
    <cellStyle name="標準 4" xfId="79" xr:uid="{00000000-0005-0000-0000-00004F000000}"/>
    <cellStyle name="標準 6" xfId="80" xr:uid="{00000000-0005-0000-0000-000050000000}"/>
    <cellStyle name="標準 6_2010年　スケジ.." xfId="81" xr:uid="{00000000-0005-0000-0000-000051000000}"/>
    <cellStyle name="標準 7" xfId="82" xr:uid="{00000000-0005-0000-0000-000052000000}"/>
    <cellStyle name="標準 7 2" xfId="83" xr:uid="{00000000-0005-0000-0000-000053000000}"/>
    <cellStyle name="標準 7 2 10" xfId="84" xr:uid="{00000000-0005-0000-0000-000054000000}"/>
    <cellStyle name="標準 7 2 11" xfId="85" xr:uid="{00000000-0005-0000-0000-000055000000}"/>
    <cellStyle name="標準 7 2 12" xfId="86" xr:uid="{00000000-0005-0000-0000-000056000000}"/>
    <cellStyle name="標準 7 2 13" xfId="87" xr:uid="{00000000-0005-0000-0000-000057000000}"/>
    <cellStyle name="標準 7 2 14" xfId="88" xr:uid="{00000000-0005-0000-0000-000058000000}"/>
    <cellStyle name="標準 7 2 15" xfId="89" xr:uid="{00000000-0005-0000-0000-000059000000}"/>
    <cellStyle name="標準 7 2 16" xfId="90" xr:uid="{00000000-0005-0000-0000-00005A000000}"/>
    <cellStyle name="標準 7 2 17" xfId="91" xr:uid="{00000000-0005-0000-0000-00005B000000}"/>
    <cellStyle name="標準 7 2 18" xfId="92" xr:uid="{00000000-0005-0000-0000-00005C000000}"/>
    <cellStyle name="標準 7 2 19" xfId="93" xr:uid="{00000000-0005-0000-0000-00005D000000}"/>
    <cellStyle name="標準 7 2 2" xfId="94" xr:uid="{00000000-0005-0000-0000-00005E000000}"/>
    <cellStyle name="標準 7 2 20" xfId="95" xr:uid="{00000000-0005-0000-0000-00005F000000}"/>
    <cellStyle name="標準 7 2 21" xfId="96" xr:uid="{00000000-0005-0000-0000-000060000000}"/>
    <cellStyle name="標準 7 2 22" xfId="97" xr:uid="{00000000-0005-0000-0000-000061000000}"/>
    <cellStyle name="標準 7 2 23" xfId="98" xr:uid="{00000000-0005-0000-0000-000062000000}"/>
    <cellStyle name="標準 7 2 24" xfId="99" xr:uid="{00000000-0005-0000-0000-000063000000}"/>
    <cellStyle name="標準 7 2 25" xfId="100" xr:uid="{00000000-0005-0000-0000-000064000000}"/>
    <cellStyle name="標準 7 2 26" xfId="101" xr:uid="{00000000-0005-0000-0000-000065000000}"/>
    <cellStyle name="標準 7 2 27" xfId="102" xr:uid="{00000000-0005-0000-0000-000066000000}"/>
    <cellStyle name="標準 7 2 28" xfId="103" xr:uid="{00000000-0005-0000-0000-000067000000}"/>
    <cellStyle name="標準 7 2 29" xfId="104" xr:uid="{00000000-0005-0000-0000-000068000000}"/>
    <cellStyle name="標準 7 2 3" xfId="105" xr:uid="{00000000-0005-0000-0000-000069000000}"/>
    <cellStyle name="標準 7 2 30" xfId="106" xr:uid="{00000000-0005-0000-0000-00006A000000}"/>
    <cellStyle name="標準 7 2 31" xfId="107" xr:uid="{00000000-0005-0000-0000-00006B000000}"/>
    <cellStyle name="標準 7 2 32" xfId="108" xr:uid="{00000000-0005-0000-0000-00006C000000}"/>
    <cellStyle name="標準 7 2 33" xfId="109" xr:uid="{00000000-0005-0000-0000-00006D000000}"/>
    <cellStyle name="標準 7 2 34" xfId="110" xr:uid="{00000000-0005-0000-0000-00006E000000}"/>
    <cellStyle name="標準 7 2 35" xfId="111" xr:uid="{00000000-0005-0000-0000-00006F000000}"/>
    <cellStyle name="標準 7 2 36" xfId="112" xr:uid="{00000000-0005-0000-0000-000070000000}"/>
    <cellStyle name="標準 7 2 4" xfId="113" xr:uid="{00000000-0005-0000-0000-000071000000}"/>
    <cellStyle name="標準 7 2 5" xfId="114" xr:uid="{00000000-0005-0000-0000-000072000000}"/>
    <cellStyle name="標準 7 2 6" xfId="115" xr:uid="{00000000-0005-0000-0000-000073000000}"/>
    <cellStyle name="標準 7 2 7" xfId="116" xr:uid="{00000000-0005-0000-0000-000074000000}"/>
    <cellStyle name="標準 7 2 8" xfId="117" xr:uid="{00000000-0005-0000-0000-000075000000}"/>
    <cellStyle name="標準 7 2 9" xfId="118" xr:uid="{00000000-0005-0000-0000-000076000000}"/>
    <cellStyle name="標準 7 2_2010年　スケジュール　12月" xfId="119" xr:uid="{00000000-0005-0000-0000-000077000000}"/>
    <cellStyle name="標準 8" xfId="120" xr:uid="{00000000-0005-0000-0000-000078000000}"/>
    <cellStyle name="標準_スケジュール_ECU KANTO JAN_ECU KANTO MAY_done_ECU KANTO JULY_checking ECU KANTO OCT_ECU KANTO OCT 2" xfId="121" xr:uid="{00000000-0005-0000-0000-000079000000}"/>
    <cellStyle name="標準_スケジュール_ECU KANTO NOV REVISED_ECU KANTO MAY_done_ECU KANTO JULY_checking ECU KANTO OCT_ECU KANTO OCT 2" xfId="122" xr:uid="{00000000-0005-0000-0000-00007A000000}"/>
    <cellStyle name="標準_スケジュール_ECU KANTO NOV REVISED_ECU KANTO MAY_done_ECU KANTO JUNE_checking ECU KANTO OCT_ECU KANTO OCT 2" xfId="123" xr:uid="{00000000-0005-0000-0000-00007B000000}"/>
    <cellStyle name="標準_見積書提出用 (2)" xfId="124" xr:uid="{00000000-0005-0000-0000-00007C000000}"/>
    <cellStyle name="標準_見積書提出用 (2) 7" xfId="125" xr:uid="{00000000-0005-0000-0000-00007D000000}"/>
    <cellStyle name="良い" xfId="1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171450</xdr:rowOff>
    </xdr:from>
    <xdr:to>
      <xdr:col>3</xdr:col>
      <xdr:colOff>447675</xdr:colOff>
      <xdr:row>4</xdr:row>
      <xdr:rowOff>161925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295275"/>
          <a:ext cx="1047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1</xdr:row>
      <xdr:rowOff>200025</xdr:rowOff>
    </xdr:from>
    <xdr:to>
      <xdr:col>8</xdr:col>
      <xdr:colOff>466725</xdr:colOff>
      <xdr:row>4</xdr:row>
      <xdr:rowOff>219075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0" y="323850"/>
          <a:ext cx="3124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76199</xdr:colOff>
      <xdr:row>11</xdr:row>
      <xdr:rowOff>9526</xdr:rowOff>
    </xdr:from>
    <xdr:to>
      <xdr:col>10</xdr:col>
      <xdr:colOff>1123948</xdr:colOff>
      <xdr:row>19</xdr:row>
      <xdr:rowOff>104775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286374" y="3009901"/>
          <a:ext cx="2419349" cy="1914524"/>
        </a:xfrm>
        <a:prstGeom prst="wedgeRectCallout">
          <a:avLst>
            <a:gd name="adj1" fmla="val -48449"/>
            <a:gd name="adj2" fmla="val 63935"/>
          </a:avLst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　弊社はコンテナ輸送だけではなく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、大型プロジェクト貨物の輸送実績も多くございます。世界中に点在する代理店網を駆使して、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Door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Door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までのきめ細やか輸送サービスを　ご提案させて頂きます。</a:t>
          </a:r>
          <a:endParaRPr lang="ja-JP" altLang="ja-JP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御社のロジスティクスの強い味方となれるよう、是非一度、お気軽に　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　お問い合わせ下さい。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363631</xdr:colOff>
      <xdr:row>0</xdr:row>
      <xdr:rowOff>56029</xdr:rowOff>
    </xdr:from>
    <xdr:to>
      <xdr:col>14</xdr:col>
      <xdr:colOff>325531</xdr:colOff>
      <xdr:row>0</xdr:row>
      <xdr:rowOff>703729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9281" y="56029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268941</xdr:colOff>
      <xdr:row>0</xdr:row>
      <xdr:rowOff>78441</xdr:rowOff>
    </xdr:from>
    <xdr:to>
      <xdr:col>21</xdr:col>
      <xdr:colOff>221316</xdr:colOff>
      <xdr:row>1</xdr:row>
      <xdr:rowOff>67795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3316" y="78441"/>
          <a:ext cx="2409825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0</xdr:rowOff>
    </xdr:from>
    <xdr:to>
      <xdr:col>17</xdr:col>
      <xdr:colOff>600075</xdr:colOff>
      <xdr:row>0</xdr:row>
      <xdr:rowOff>695325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400050</xdr:colOff>
      <xdr:row>0</xdr:row>
      <xdr:rowOff>647700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0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47625</xdr:colOff>
      <xdr:row>0</xdr:row>
      <xdr:rowOff>0</xdr:rowOff>
    </xdr:from>
    <xdr:to>
      <xdr:col>17</xdr:col>
      <xdr:colOff>600075</xdr:colOff>
      <xdr:row>0</xdr:row>
      <xdr:rowOff>695325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400050</xdr:colOff>
      <xdr:row>0</xdr:row>
      <xdr:rowOff>647700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0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0</xdr:rowOff>
    </xdr:from>
    <xdr:to>
      <xdr:col>17</xdr:col>
      <xdr:colOff>581025</xdr:colOff>
      <xdr:row>0</xdr:row>
      <xdr:rowOff>695325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0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228600</xdr:colOff>
      <xdr:row>0</xdr:row>
      <xdr:rowOff>0</xdr:rowOff>
    </xdr:from>
    <xdr:to>
      <xdr:col>13</xdr:col>
      <xdr:colOff>390525</xdr:colOff>
      <xdr:row>0</xdr:row>
      <xdr:rowOff>647700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9775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0</xdr:rowOff>
    </xdr:from>
    <xdr:to>
      <xdr:col>15</xdr:col>
      <xdr:colOff>609600</xdr:colOff>
      <xdr:row>0</xdr:row>
      <xdr:rowOff>695325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0</xdr:row>
      <xdr:rowOff>0</xdr:rowOff>
    </xdr:from>
    <xdr:to>
      <xdr:col>11</xdr:col>
      <xdr:colOff>419100</xdr:colOff>
      <xdr:row>0</xdr:row>
      <xdr:rowOff>647700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9125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0</xdr:row>
      <xdr:rowOff>0</xdr:rowOff>
    </xdr:from>
    <xdr:to>
      <xdr:col>17</xdr:col>
      <xdr:colOff>609600</xdr:colOff>
      <xdr:row>0</xdr:row>
      <xdr:rowOff>695325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6550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0</xdr:rowOff>
    </xdr:from>
    <xdr:to>
      <xdr:col>13</xdr:col>
      <xdr:colOff>419100</xdr:colOff>
      <xdr:row>0</xdr:row>
      <xdr:rowOff>647700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8325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0</xdr:row>
      <xdr:rowOff>0</xdr:rowOff>
    </xdr:from>
    <xdr:to>
      <xdr:col>17</xdr:col>
      <xdr:colOff>609600</xdr:colOff>
      <xdr:row>0</xdr:row>
      <xdr:rowOff>695325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25100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0</xdr:rowOff>
    </xdr:from>
    <xdr:to>
      <xdr:col>13</xdr:col>
      <xdr:colOff>419100</xdr:colOff>
      <xdr:row>0</xdr:row>
      <xdr:rowOff>647700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0</xdr:row>
      <xdr:rowOff>0</xdr:rowOff>
    </xdr:from>
    <xdr:to>
      <xdr:col>22</xdr:col>
      <xdr:colOff>9525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66675</xdr:colOff>
      <xdr:row>0</xdr:row>
      <xdr:rowOff>0</xdr:rowOff>
    </xdr:from>
    <xdr:to>
      <xdr:col>15</xdr:col>
      <xdr:colOff>409575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05800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0</xdr:row>
      <xdr:rowOff>0</xdr:rowOff>
    </xdr:from>
    <xdr:to>
      <xdr:col>22</xdr:col>
      <xdr:colOff>9525</xdr:colOff>
      <xdr:row>0</xdr:row>
      <xdr:rowOff>695325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0"/>
          <a:ext cx="2409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66675</xdr:colOff>
      <xdr:row>0</xdr:row>
      <xdr:rowOff>0</xdr:rowOff>
    </xdr:from>
    <xdr:to>
      <xdr:col>15</xdr:col>
      <xdr:colOff>409575</xdr:colOff>
      <xdr:row>0</xdr:row>
      <xdr:rowOff>647700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05800" y="0"/>
          <a:ext cx="781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436003</xdr:colOff>
      <xdr:row>0</xdr:row>
      <xdr:rowOff>0</xdr:rowOff>
    </xdr:from>
    <xdr:to>
      <xdr:col>19</xdr:col>
      <xdr:colOff>381000</xdr:colOff>
      <xdr:row>0</xdr:row>
      <xdr:rowOff>695325</xdr:rowOff>
    </xdr:to>
    <xdr:grpSp>
      <xdr:nvGrpSpPr>
        <xdr:cNvPr id="9217" name="グループ化 3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GrpSpPr>
          <a:grpSpLocks/>
        </xdr:cNvGrpSpPr>
      </xdr:nvGrpSpPr>
      <xdr:grpSpPr bwMode="auto">
        <a:xfrm>
          <a:off x="7286848" y="0"/>
          <a:ext cx="3379363" cy="695325"/>
          <a:chOff x="4107996" y="0"/>
          <a:chExt cx="3426279" cy="695325"/>
        </a:xfrm>
      </xdr:grpSpPr>
      <xdr:pic>
        <xdr:nvPicPr>
          <xdr:cNvPr id="9218" name="Picture 1">
            <a:extLst>
              <a:ext uri="{FF2B5EF4-FFF2-40B4-BE49-F238E27FC236}">
                <a16:creationId xmlns:a16="http://schemas.microsoft.com/office/drawing/2014/main" id="{00000000-0008-0000-0800-000002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40779" y="0"/>
            <a:ext cx="2393496" cy="695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219" name="Picture 2">
            <a:extLst>
              <a:ext uri="{FF2B5EF4-FFF2-40B4-BE49-F238E27FC236}">
                <a16:creationId xmlns:a16="http://schemas.microsoft.com/office/drawing/2014/main" id="{00000000-0008-0000-0800-000003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107996" y="0"/>
            <a:ext cx="775608" cy="647700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48"/>
  <sheetViews>
    <sheetView tabSelected="1" view="pageBreakPreview" zoomScale="85" zoomScaleNormal="85" zoomScaleSheetLayoutView="85" workbookViewId="0">
      <selection activeCell="A16" sqref="A16"/>
    </sheetView>
  </sheetViews>
  <sheetFormatPr baseColWidth="10" defaultColWidth="9" defaultRowHeight="14"/>
  <cols>
    <col min="1" max="1" width="7" style="76" customWidth="1"/>
    <col min="2" max="2" width="9" style="76"/>
    <col min="3" max="3" width="7.5" style="76" customWidth="1"/>
    <col min="4" max="5" width="9" style="76"/>
    <col min="6" max="6" width="8.83203125" style="76" customWidth="1"/>
    <col min="7" max="10" width="9" style="76"/>
    <col min="11" max="11" width="15.1640625" style="76" customWidth="1"/>
    <col min="12" max="16384" width="9" style="76"/>
  </cols>
  <sheetData>
    <row r="1" spans="1:11" ht="9.75" customHeight="1"/>
    <row r="2" spans="1:11" ht="26">
      <c r="I2" s="77"/>
      <c r="J2" s="77"/>
      <c r="K2" s="77"/>
    </row>
    <row r="3" spans="1:11" ht="24.75" customHeight="1">
      <c r="I3" s="78"/>
      <c r="J3" s="78"/>
      <c r="K3" s="79"/>
    </row>
    <row r="4" spans="1:11" ht="19.5" customHeight="1">
      <c r="I4" s="80"/>
      <c r="J4" s="80"/>
      <c r="K4" s="80"/>
    </row>
    <row r="5" spans="1:11" ht="22.5" customHeight="1"/>
    <row r="6" spans="1:11" ht="26.25" customHeight="1">
      <c r="C6" s="81" t="s">
        <v>34</v>
      </c>
    </row>
    <row r="7" spans="1:11" ht="19.5" customHeight="1">
      <c r="C7" s="82" t="s">
        <v>221</v>
      </c>
    </row>
    <row r="9" spans="1:11" ht="37.5" customHeight="1">
      <c r="D9" s="764" t="s">
        <v>35</v>
      </c>
      <c r="E9" s="765"/>
      <c r="F9" s="765"/>
      <c r="G9" s="765"/>
      <c r="H9" s="765"/>
    </row>
    <row r="10" spans="1:11" ht="9.75" customHeight="1">
      <c r="D10" s="83"/>
      <c r="E10" s="84"/>
      <c r="F10" s="766"/>
      <c r="G10" s="766"/>
      <c r="H10" s="766"/>
    </row>
    <row r="11" spans="1:11" ht="27.75" customHeight="1">
      <c r="C11" s="158" t="s">
        <v>222</v>
      </c>
    </row>
    <row r="12" spans="1:11" s="155" customFormat="1">
      <c r="C12" s="159"/>
      <c r="D12" s="156"/>
      <c r="E12" s="157"/>
      <c r="F12" s="157"/>
      <c r="G12" s="157"/>
      <c r="H12" s="157"/>
    </row>
    <row r="13" spans="1:11" ht="20.25" customHeight="1">
      <c r="D13" s="767" t="s">
        <v>36</v>
      </c>
      <c r="E13" s="767"/>
      <c r="F13" s="767"/>
      <c r="G13" s="767"/>
      <c r="H13" s="767"/>
      <c r="I13" s="85"/>
    </row>
    <row r="14" spans="1:11" ht="20.25" customHeight="1" thickBot="1">
      <c r="C14" s="85"/>
      <c r="D14" s="768"/>
      <c r="E14" s="768"/>
      <c r="F14" s="768"/>
      <c r="G14" s="768"/>
      <c r="H14" s="768"/>
      <c r="I14" s="85"/>
    </row>
    <row r="15" spans="1:11" ht="12" customHeight="1" thickTop="1"/>
    <row r="16" spans="1:11" ht="35.25" customHeight="1">
      <c r="A16" s="86" t="s">
        <v>512</v>
      </c>
      <c r="E16" s="87"/>
      <c r="F16" s="87"/>
      <c r="G16" s="87"/>
      <c r="H16" s="87"/>
    </row>
    <row r="17" spans="1:13" ht="15" customHeight="1">
      <c r="A17" s="88"/>
      <c r="E17" s="87"/>
      <c r="F17" s="87"/>
      <c r="G17" s="87"/>
      <c r="H17" s="87"/>
    </row>
    <row r="18" spans="1:13" ht="15" thickBot="1"/>
    <row r="19" spans="1:13" ht="13.5" customHeight="1">
      <c r="A19" s="769" t="s">
        <v>37</v>
      </c>
      <c r="B19" s="770"/>
      <c r="C19" s="770"/>
      <c r="D19" s="770"/>
      <c r="E19" s="770"/>
      <c r="F19" s="770"/>
      <c r="G19" s="770"/>
      <c r="H19" s="770"/>
      <c r="I19" s="770"/>
      <c r="J19" s="770"/>
      <c r="K19" s="771"/>
    </row>
    <row r="20" spans="1:13" ht="13.5" customHeight="1">
      <c r="A20" s="772"/>
      <c r="B20" s="773"/>
      <c r="C20" s="773"/>
      <c r="D20" s="773"/>
      <c r="E20" s="773"/>
      <c r="F20" s="773"/>
      <c r="G20" s="773"/>
      <c r="H20" s="773"/>
      <c r="I20" s="773"/>
      <c r="J20" s="773"/>
      <c r="K20" s="774"/>
      <c r="M20" s="76" t="s">
        <v>38</v>
      </c>
    </row>
    <row r="21" spans="1:13" ht="13.5" customHeight="1">
      <c r="A21" s="772"/>
      <c r="B21" s="773"/>
      <c r="C21" s="773"/>
      <c r="D21" s="773"/>
      <c r="E21" s="773"/>
      <c r="F21" s="773"/>
      <c r="G21" s="773"/>
      <c r="H21" s="773"/>
      <c r="I21" s="773"/>
      <c r="J21" s="773"/>
      <c r="K21" s="774"/>
    </row>
    <row r="22" spans="1:13" ht="13.5" customHeight="1">
      <c r="A22" s="772"/>
      <c r="B22" s="773"/>
      <c r="C22" s="773"/>
      <c r="D22" s="773"/>
      <c r="E22" s="773"/>
      <c r="F22" s="773"/>
      <c r="G22" s="773"/>
      <c r="H22" s="773"/>
      <c r="I22" s="773"/>
      <c r="J22" s="773"/>
      <c r="K22" s="774"/>
    </row>
    <row r="23" spans="1:13" ht="15.75" customHeight="1">
      <c r="A23" s="772"/>
      <c r="B23" s="773"/>
      <c r="C23" s="773"/>
      <c r="D23" s="773"/>
      <c r="E23" s="773"/>
      <c r="F23" s="773"/>
      <c r="G23" s="773"/>
      <c r="H23" s="773"/>
      <c r="I23" s="773"/>
      <c r="J23" s="773"/>
      <c r="K23" s="774"/>
    </row>
    <row r="24" spans="1:13" ht="13.5" customHeight="1">
      <c r="A24" s="772"/>
      <c r="B24" s="773"/>
      <c r="C24" s="773"/>
      <c r="D24" s="773"/>
      <c r="E24" s="773"/>
      <c r="F24" s="773"/>
      <c r="G24" s="773"/>
      <c r="H24" s="773"/>
      <c r="I24" s="773"/>
      <c r="J24" s="773"/>
      <c r="K24" s="774"/>
    </row>
    <row r="25" spans="1:13" ht="13.5" customHeight="1">
      <c r="A25" s="772"/>
      <c r="B25" s="773"/>
      <c r="C25" s="773"/>
      <c r="D25" s="773"/>
      <c r="E25" s="773"/>
      <c r="F25" s="773"/>
      <c r="G25" s="773"/>
      <c r="H25" s="773"/>
      <c r="I25" s="773"/>
      <c r="J25" s="773"/>
      <c r="K25" s="774"/>
    </row>
    <row r="26" spans="1:13" ht="14.25" customHeight="1" thickBot="1">
      <c r="A26" s="775"/>
      <c r="B26" s="776"/>
      <c r="C26" s="776"/>
      <c r="D26" s="776"/>
      <c r="E26" s="776"/>
      <c r="F26" s="776"/>
      <c r="G26" s="776"/>
      <c r="H26" s="776"/>
      <c r="I26" s="776"/>
      <c r="J26" s="776"/>
      <c r="K26" s="777"/>
    </row>
    <row r="27" spans="1:13" ht="20.25" customHeight="1">
      <c r="D27" s="761"/>
      <c r="E27" s="762"/>
      <c r="F27" s="762"/>
      <c r="G27" s="762"/>
      <c r="H27" s="762"/>
    </row>
    <row r="28" spans="1:13" ht="20.25" customHeight="1">
      <c r="A28" s="89" t="s">
        <v>39</v>
      </c>
      <c r="B28" s="90" t="s">
        <v>40</v>
      </c>
      <c r="C28" s="91"/>
      <c r="D28" s="92"/>
      <c r="E28" s="92"/>
      <c r="F28" s="92"/>
      <c r="G28" s="92"/>
      <c r="H28" s="92"/>
      <c r="I28" s="91"/>
      <c r="J28" s="91"/>
      <c r="K28" s="91"/>
    </row>
    <row r="29" spans="1:13" ht="20.25" customHeight="1">
      <c r="A29" s="89"/>
      <c r="B29" s="90" t="s">
        <v>41</v>
      </c>
      <c r="C29" s="91"/>
      <c r="D29" s="92"/>
      <c r="E29" s="92"/>
      <c r="F29" s="92"/>
      <c r="G29" s="92"/>
      <c r="H29" s="92"/>
      <c r="I29" s="91"/>
      <c r="J29" s="91"/>
      <c r="K29" s="91"/>
    </row>
    <row r="30" spans="1:13" ht="20.25" customHeight="1">
      <c r="A30" s="90"/>
      <c r="B30" s="90" t="s">
        <v>42</v>
      </c>
      <c r="C30" s="91"/>
      <c r="D30" s="92"/>
      <c r="E30" s="92"/>
      <c r="F30" s="92"/>
      <c r="G30" s="92"/>
      <c r="H30" s="92"/>
      <c r="I30" s="91"/>
      <c r="J30" s="91"/>
      <c r="K30" s="91"/>
    </row>
    <row r="31" spans="1:13" ht="20.25" customHeight="1">
      <c r="A31" s="90"/>
      <c r="B31" s="90" t="s">
        <v>43</v>
      </c>
    </row>
    <row r="32" spans="1:13" ht="17">
      <c r="A32" s="90"/>
      <c r="B32" s="93"/>
    </row>
    <row r="33" spans="1:11" ht="17">
      <c r="A33" s="89" t="s">
        <v>39</v>
      </c>
      <c r="B33" s="90" t="s">
        <v>224</v>
      </c>
    </row>
    <row r="34" spans="1:11" ht="20.25" customHeight="1">
      <c r="A34" s="90"/>
      <c r="B34" s="90" t="s">
        <v>44</v>
      </c>
    </row>
    <row r="35" spans="1:11" ht="17">
      <c r="A35" s="90"/>
      <c r="B35" s="90"/>
    </row>
    <row r="36" spans="1:11" ht="17">
      <c r="A36" s="89" t="s">
        <v>39</v>
      </c>
      <c r="B36" s="90" t="s">
        <v>45</v>
      </c>
      <c r="J36" s="94"/>
    </row>
    <row r="37" spans="1:11" ht="17">
      <c r="A37" s="90"/>
      <c r="B37" s="90" t="s">
        <v>223</v>
      </c>
    </row>
    <row r="38" spans="1:11" ht="30.75" customHeight="1"/>
    <row r="39" spans="1:11" ht="19" thickBot="1">
      <c r="C39" s="763" t="s">
        <v>46</v>
      </c>
      <c r="D39" s="763"/>
      <c r="E39" s="123" t="s">
        <v>56</v>
      </c>
      <c r="F39" s="95"/>
      <c r="G39" s="95"/>
      <c r="H39" s="95"/>
      <c r="I39" s="95"/>
    </row>
    <row r="40" spans="1:11" ht="20" thickTop="1" thickBot="1">
      <c r="C40" s="760" t="s">
        <v>47</v>
      </c>
      <c r="D40" s="760"/>
      <c r="E40" s="124" t="s">
        <v>57</v>
      </c>
      <c r="F40" s="96"/>
      <c r="G40" s="96"/>
      <c r="H40" s="96"/>
      <c r="I40" s="96"/>
    </row>
    <row r="41" spans="1:11" ht="20" thickTop="1" thickBot="1">
      <c r="C41" s="760" t="s">
        <v>48</v>
      </c>
      <c r="D41" s="760"/>
      <c r="E41" s="124" t="s">
        <v>58</v>
      </c>
      <c r="F41" s="97"/>
      <c r="G41" s="97"/>
      <c r="H41" s="97"/>
      <c r="I41" s="97"/>
    </row>
    <row r="42" spans="1:11" ht="20" thickTop="1" thickBot="1">
      <c r="C42" s="760" t="s">
        <v>49</v>
      </c>
      <c r="D42" s="760"/>
      <c r="E42" s="124" t="s">
        <v>59</v>
      </c>
      <c r="F42" s="96"/>
      <c r="G42" s="96"/>
      <c r="H42" s="96"/>
      <c r="I42" s="95"/>
    </row>
    <row r="43" spans="1:11" ht="20" thickTop="1" thickBot="1">
      <c r="C43" s="760" t="s">
        <v>50</v>
      </c>
      <c r="D43" s="760"/>
      <c r="E43" s="124" t="s">
        <v>60</v>
      </c>
      <c r="F43" s="96"/>
      <c r="G43" s="96"/>
      <c r="H43" s="96"/>
      <c r="I43" s="96"/>
    </row>
    <row r="44" spans="1:11" ht="20" thickTop="1" thickBot="1">
      <c r="C44" s="760" t="s">
        <v>51</v>
      </c>
      <c r="D44" s="760"/>
      <c r="E44" s="124" t="s">
        <v>174</v>
      </c>
      <c r="F44" s="96"/>
      <c r="G44" s="96"/>
      <c r="H44" s="96"/>
      <c r="I44" s="96"/>
      <c r="K44" s="94"/>
    </row>
    <row r="45" spans="1:11" ht="20" thickTop="1" thickBot="1">
      <c r="C45" s="760" t="s">
        <v>52</v>
      </c>
      <c r="D45" s="760"/>
      <c r="E45" s="124" t="s">
        <v>175</v>
      </c>
      <c r="F45" s="96"/>
      <c r="G45" s="96"/>
      <c r="H45" s="96"/>
      <c r="I45" s="96"/>
    </row>
    <row r="46" spans="1:11" ht="20" thickTop="1" thickBot="1">
      <c r="C46" s="760" t="s">
        <v>53</v>
      </c>
      <c r="D46" s="760"/>
      <c r="E46" s="124" t="s">
        <v>176</v>
      </c>
      <c r="F46" s="96"/>
      <c r="G46" s="96"/>
      <c r="H46" s="96"/>
      <c r="I46" s="96"/>
    </row>
    <row r="47" spans="1:11" ht="20" thickTop="1" thickBot="1">
      <c r="C47" s="760" t="s">
        <v>54</v>
      </c>
      <c r="D47" s="760"/>
      <c r="E47" s="124" t="s">
        <v>61</v>
      </c>
      <c r="F47" s="96"/>
      <c r="G47" s="96"/>
      <c r="H47" s="96"/>
      <c r="I47" s="96"/>
    </row>
    <row r="48" spans="1:11" ht="15" thickTop="1"/>
  </sheetData>
  <mergeCells count="14">
    <mergeCell ref="D27:H27"/>
    <mergeCell ref="C39:D39"/>
    <mergeCell ref="D9:H9"/>
    <mergeCell ref="F10:H10"/>
    <mergeCell ref="D13:H14"/>
    <mergeCell ref="A19:K26"/>
    <mergeCell ref="C46:D46"/>
    <mergeCell ref="C47:D47"/>
    <mergeCell ref="C40:D40"/>
    <mergeCell ref="C41:D41"/>
    <mergeCell ref="C42:D42"/>
    <mergeCell ref="C43:D43"/>
    <mergeCell ref="C44:D44"/>
    <mergeCell ref="C45:D45"/>
  </mergeCells>
  <phoneticPr fontId="22"/>
  <printOptions horizontalCentered="1"/>
  <pageMargins left="0.19685039370078741" right="0" top="0.27559055118110237" bottom="0.19685039370078741" header="0.43307086614173229" footer="0.31496062992125984"/>
  <pageSetup paperSize="9" scale="98" orientation="portrait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V79"/>
  <sheetViews>
    <sheetView view="pageBreakPreview" topLeftCell="A34" zoomScaleNormal="85" zoomScaleSheetLayoutView="100" workbookViewId="0">
      <selection activeCell="A33" sqref="A33:J34"/>
    </sheetView>
  </sheetViews>
  <sheetFormatPr baseColWidth="10" defaultColWidth="9" defaultRowHeight="13"/>
  <cols>
    <col min="1" max="1" width="28.6640625" style="200" customWidth="1"/>
    <col min="2" max="2" width="10.6640625" style="200" customWidth="1"/>
    <col min="3" max="22" width="5.33203125" style="200" customWidth="1"/>
    <col min="23" max="16384" width="9" style="122"/>
  </cols>
  <sheetData>
    <row r="1" spans="1:22" s="121" customFormat="1" ht="56">
      <c r="A1" s="201" t="s">
        <v>79</v>
      </c>
      <c r="B1" s="202"/>
      <c r="C1" s="202"/>
      <c r="D1" s="202"/>
      <c r="E1" s="202"/>
      <c r="F1" s="203"/>
      <c r="G1" s="203"/>
      <c r="H1" s="204"/>
      <c r="I1" s="204"/>
      <c r="J1" s="205"/>
      <c r="K1" s="205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s="8" customFormat="1" ht="18">
      <c r="A2" s="206"/>
      <c r="B2" s="206"/>
      <c r="C2" s="206"/>
      <c r="D2" s="206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 t="s">
        <v>225</v>
      </c>
    </row>
    <row r="3" spans="1:22" s="12" customFormat="1" ht="16">
      <c r="A3" s="209"/>
      <c r="B3" s="209"/>
      <c r="C3" s="209"/>
      <c r="D3" s="210"/>
      <c r="E3" s="209"/>
      <c r="F3" s="209"/>
      <c r="G3" s="209"/>
      <c r="H3" s="209"/>
      <c r="I3" s="209"/>
      <c r="J3" s="211"/>
      <c r="K3" s="211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2" t="s">
        <v>157</v>
      </c>
    </row>
    <row r="4" spans="1:22" s="12" customFormat="1" ht="16">
      <c r="A4" s="209"/>
      <c r="B4" s="209"/>
      <c r="C4" s="209"/>
      <c r="D4" s="210"/>
      <c r="E4" s="209"/>
      <c r="F4" s="209"/>
      <c r="G4" s="209"/>
      <c r="H4" s="209"/>
      <c r="I4" s="209"/>
      <c r="J4" s="213"/>
      <c r="K4" s="213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46" customFormat="1" ht="29" thickBot="1">
      <c r="A5" s="722" t="s">
        <v>372</v>
      </c>
      <c r="B5" s="183"/>
      <c r="C5" s="214"/>
      <c r="D5" s="184"/>
      <c r="E5" s="184"/>
      <c r="F5" s="185"/>
      <c r="G5" s="183"/>
      <c r="H5" s="186"/>
      <c r="I5" s="186"/>
      <c r="J5" s="171"/>
      <c r="K5" s="171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22" customFormat="1" ht="16" customHeight="1" thickTop="1" thickBot="1">
      <c r="A6" s="612" t="s">
        <v>0</v>
      </c>
      <c r="B6" s="555" t="s">
        <v>1</v>
      </c>
      <c r="C6" s="1135" t="s">
        <v>378</v>
      </c>
      <c r="D6" s="1136"/>
      <c r="E6" s="1137" t="s">
        <v>382</v>
      </c>
      <c r="F6" s="1136"/>
      <c r="G6" s="1137" t="s">
        <v>381</v>
      </c>
      <c r="H6" s="1136"/>
      <c r="I6" s="1138" t="s">
        <v>373</v>
      </c>
      <c r="J6" s="1139"/>
      <c r="K6" s="1138" t="s">
        <v>374</v>
      </c>
      <c r="L6" s="1139"/>
      <c r="M6" s="1140" t="s">
        <v>375</v>
      </c>
      <c r="N6" s="1141"/>
      <c r="O6" s="1140" t="s">
        <v>232</v>
      </c>
      <c r="P6" s="1141"/>
      <c r="Q6" s="1140" t="s">
        <v>376</v>
      </c>
      <c r="R6" s="1141"/>
      <c r="S6" s="180"/>
      <c r="T6" s="180"/>
      <c r="U6" s="180"/>
      <c r="V6" s="180"/>
    </row>
    <row r="7" spans="1:22" s="18" customFormat="1" ht="16" customHeight="1" thickTop="1" thickBot="1">
      <c r="A7" s="655" t="s">
        <v>438</v>
      </c>
      <c r="B7" s="611" t="s">
        <v>131</v>
      </c>
      <c r="C7" s="1074" t="s">
        <v>508</v>
      </c>
      <c r="D7" s="1075"/>
      <c r="E7" s="1074" t="s">
        <v>432</v>
      </c>
      <c r="F7" s="1075"/>
      <c r="G7" s="1076" t="s">
        <v>508</v>
      </c>
      <c r="H7" s="1075"/>
      <c r="I7" s="1070" t="s">
        <v>131</v>
      </c>
      <c r="J7" s="1071"/>
      <c r="K7" s="1072" t="s">
        <v>131</v>
      </c>
      <c r="L7" s="1073"/>
      <c r="M7" s="1070" t="s">
        <v>131</v>
      </c>
      <c r="N7" s="1071"/>
      <c r="O7" s="1072" t="s">
        <v>131</v>
      </c>
      <c r="P7" s="1073"/>
      <c r="Q7" s="1072" t="s">
        <v>131</v>
      </c>
      <c r="R7" s="1073"/>
      <c r="S7" s="190"/>
      <c r="T7" s="190"/>
      <c r="U7" s="190"/>
      <c r="V7" s="190"/>
    </row>
    <row r="8" spans="1:22" s="18" customFormat="1" ht="15" customHeight="1" thickTop="1" thickBot="1">
      <c r="A8" s="655" t="s">
        <v>438</v>
      </c>
      <c r="B8" s="611" t="s">
        <v>131</v>
      </c>
      <c r="C8" s="1074" t="s">
        <v>432</v>
      </c>
      <c r="D8" s="1075"/>
      <c r="E8" s="1074" t="s">
        <v>432</v>
      </c>
      <c r="F8" s="1075"/>
      <c r="G8" s="1076" t="s">
        <v>377</v>
      </c>
      <c r="H8" s="1075"/>
      <c r="I8" s="1070" t="s">
        <v>131</v>
      </c>
      <c r="J8" s="1071"/>
      <c r="K8" s="1072" t="s">
        <v>131</v>
      </c>
      <c r="L8" s="1073"/>
      <c r="M8" s="1070" t="s">
        <v>131</v>
      </c>
      <c r="N8" s="1071"/>
      <c r="O8" s="1072" t="s">
        <v>131</v>
      </c>
      <c r="P8" s="1073"/>
      <c r="Q8" s="1072" t="s">
        <v>131</v>
      </c>
      <c r="R8" s="1073"/>
      <c r="S8" s="190"/>
      <c r="T8" s="190"/>
      <c r="U8" s="190"/>
      <c r="V8" s="190"/>
    </row>
    <row r="9" spans="1:22" s="22" customFormat="1" ht="17.25" customHeight="1" thickTop="1" thickBot="1">
      <c r="A9" s="655" t="s">
        <v>438</v>
      </c>
      <c r="B9" s="611" t="s">
        <v>377</v>
      </c>
      <c r="C9" s="1068" t="s">
        <v>377</v>
      </c>
      <c r="D9" s="1069"/>
      <c r="E9" s="1068" t="s">
        <v>377</v>
      </c>
      <c r="F9" s="1069"/>
      <c r="G9" s="1068" t="s">
        <v>377</v>
      </c>
      <c r="H9" s="1069"/>
      <c r="I9" s="1068" t="s">
        <v>377</v>
      </c>
      <c r="J9" s="1069"/>
      <c r="K9" s="1068" t="s">
        <v>377</v>
      </c>
      <c r="L9" s="1069"/>
      <c r="M9" s="1068" t="s">
        <v>377</v>
      </c>
      <c r="N9" s="1069"/>
      <c r="O9" s="1068" t="s">
        <v>377</v>
      </c>
      <c r="P9" s="1069"/>
      <c r="Q9" s="1068" t="s">
        <v>377</v>
      </c>
      <c r="R9" s="1069"/>
      <c r="S9" s="483"/>
      <c r="T9" s="180"/>
      <c r="U9" s="180"/>
      <c r="V9" s="180"/>
    </row>
    <row r="10" spans="1:22" s="22" customFormat="1" ht="17.25" customHeight="1" thickTop="1">
      <c r="A10" s="180"/>
      <c r="B10" s="215"/>
      <c r="C10" s="457"/>
      <c r="D10" s="457"/>
      <c r="E10" s="507"/>
      <c r="F10" s="507"/>
      <c r="G10" s="457"/>
      <c r="H10" s="457"/>
      <c r="I10" s="215"/>
      <c r="J10" s="215"/>
      <c r="K10" s="507"/>
      <c r="L10" s="507"/>
      <c r="M10" s="215"/>
      <c r="N10" s="215"/>
      <c r="O10" s="507"/>
      <c r="P10" s="215"/>
      <c r="Q10" s="507"/>
      <c r="R10" s="215"/>
      <c r="S10" s="483"/>
      <c r="T10" s="180"/>
      <c r="U10" s="180"/>
      <c r="V10" s="180"/>
    </row>
    <row r="11" spans="1:22" s="22" customFormat="1" ht="24" customHeight="1" thickBot="1">
      <c r="A11" s="1142" t="s">
        <v>263</v>
      </c>
      <c r="B11" s="1142"/>
      <c r="C11" s="1142"/>
      <c r="D11" s="1142"/>
      <c r="E11" s="1142"/>
      <c r="F11" s="1142"/>
      <c r="G11" s="1142"/>
      <c r="H11" s="1142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180"/>
      <c r="T11" s="180"/>
      <c r="U11" s="180"/>
      <c r="V11" s="180"/>
    </row>
    <row r="12" spans="1:22" s="22" customFormat="1" ht="16" customHeight="1" thickTop="1" thickBot="1">
      <c r="A12" s="174" t="s">
        <v>0</v>
      </c>
      <c r="B12" s="554" t="s">
        <v>1</v>
      </c>
      <c r="C12" s="1154" t="s">
        <v>381</v>
      </c>
      <c r="D12" s="1155"/>
      <c r="E12" s="1154" t="s">
        <v>382</v>
      </c>
      <c r="F12" s="1155"/>
      <c r="G12" s="1154" t="s">
        <v>378</v>
      </c>
      <c r="H12" s="1155"/>
      <c r="I12" s="1156" t="s">
        <v>509</v>
      </c>
      <c r="J12" s="1156"/>
      <c r="K12" s="1156" t="s">
        <v>16</v>
      </c>
      <c r="L12" s="1156"/>
      <c r="M12" s="1157" t="s">
        <v>111</v>
      </c>
      <c r="N12" s="1157"/>
      <c r="O12" s="1157" t="s">
        <v>510</v>
      </c>
      <c r="P12" s="1157"/>
      <c r="Q12" s="1157" t="s">
        <v>341</v>
      </c>
      <c r="R12" s="1157"/>
      <c r="S12" s="180"/>
      <c r="T12" s="180"/>
      <c r="U12" s="180"/>
      <c r="V12" s="180"/>
    </row>
    <row r="13" spans="1:22" s="22" customFormat="1" ht="16" customHeight="1" thickTop="1" thickBot="1">
      <c r="A13" s="613" t="s">
        <v>627</v>
      </c>
      <c r="B13" s="555" t="s">
        <v>628</v>
      </c>
      <c r="C13" s="1114">
        <v>44046</v>
      </c>
      <c r="D13" s="1114"/>
      <c r="E13" s="1146" t="s">
        <v>131</v>
      </c>
      <c r="F13" s="1146"/>
      <c r="G13" s="1146" t="s">
        <v>622</v>
      </c>
      <c r="H13" s="1146"/>
      <c r="I13" s="1146" t="s">
        <v>508</v>
      </c>
      <c r="J13" s="1146"/>
      <c r="K13" s="1146" t="s">
        <v>623</v>
      </c>
      <c r="L13" s="1146"/>
      <c r="M13" s="1146" t="s">
        <v>624</v>
      </c>
      <c r="N13" s="1146"/>
      <c r="O13" s="1146" t="s">
        <v>625</v>
      </c>
      <c r="P13" s="1146"/>
      <c r="Q13" s="1146" t="s">
        <v>626</v>
      </c>
      <c r="R13" s="1146"/>
      <c r="S13" s="180"/>
      <c r="T13" s="180"/>
      <c r="U13" s="180"/>
      <c r="V13" s="180"/>
    </row>
    <row r="14" spans="1:22" s="22" customFormat="1" ht="16" customHeight="1" thickTop="1" thickBot="1">
      <c r="A14" s="656" t="s">
        <v>636</v>
      </c>
      <c r="B14" s="614" t="s">
        <v>637</v>
      </c>
      <c r="C14" s="1143">
        <v>44070</v>
      </c>
      <c r="D14" s="1144"/>
      <c r="E14" s="1093" t="s">
        <v>629</v>
      </c>
      <c r="F14" s="1094"/>
      <c r="G14" s="1093" t="s">
        <v>630</v>
      </c>
      <c r="H14" s="1094"/>
      <c r="I14" s="1145" t="s">
        <v>631</v>
      </c>
      <c r="J14" s="1094"/>
      <c r="K14" s="1093" t="s">
        <v>632</v>
      </c>
      <c r="L14" s="1094"/>
      <c r="M14" s="1093" t="s">
        <v>633</v>
      </c>
      <c r="N14" s="1094"/>
      <c r="O14" s="1093" t="s">
        <v>634</v>
      </c>
      <c r="P14" s="1094"/>
      <c r="Q14" s="1093" t="s">
        <v>635</v>
      </c>
      <c r="R14" s="1094"/>
      <c r="S14" s="180"/>
      <c r="T14" s="180"/>
      <c r="U14" s="180"/>
      <c r="V14" s="180"/>
    </row>
    <row r="15" spans="1:22" s="22" customFormat="1" ht="16" customHeight="1" thickTop="1" thickBot="1">
      <c r="A15" s="522" t="s">
        <v>438</v>
      </c>
      <c r="B15" s="468" t="s">
        <v>131</v>
      </c>
      <c r="C15" s="1099" t="s">
        <v>131</v>
      </c>
      <c r="D15" s="1115"/>
      <c r="E15" s="1099" t="s">
        <v>229</v>
      </c>
      <c r="F15" s="1115"/>
      <c r="G15" s="1099" t="s">
        <v>229</v>
      </c>
      <c r="H15" s="1115"/>
      <c r="I15" s="1099" t="s">
        <v>508</v>
      </c>
      <c r="J15" s="1115"/>
      <c r="K15" s="1099" t="s">
        <v>229</v>
      </c>
      <c r="L15" s="1115"/>
      <c r="M15" s="1099" t="s">
        <v>229</v>
      </c>
      <c r="N15" s="1115"/>
      <c r="O15" s="1099" t="s">
        <v>229</v>
      </c>
      <c r="P15" s="1115"/>
      <c r="Q15" s="1099" t="s">
        <v>229</v>
      </c>
      <c r="R15" s="1115"/>
      <c r="S15" s="180"/>
      <c r="T15" s="180"/>
      <c r="U15" s="180"/>
      <c r="V15" s="180"/>
    </row>
    <row r="16" spans="1:22" s="12" customFormat="1" ht="15" customHeight="1" thickTop="1" thickBot="1">
      <c r="A16" s="657" t="s">
        <v>438</v>
      </c>
      <c r="B16" s="615" t="s">
        <v>131</v>
      </c>
      <c r="C16" s="1113" t="s">
        <v>229</v>
      </c>
      <c r="D16" s="1114"/>
      <c r="E16" s="1113" t="s">
        <v>229</v>
      </c>
      <c r="F16" s="1114"/>
      <c r="G16" s="1113" t="s">
        <v>229</v>
      </c>
      <c r="H16" s="1114"/>
      <c r="I16" s="1113" t="s">
        <v>508</v>
      </c>
      <c r="J16" s="1114"/>
      <c r="K16" s="1113" t="s">
        <v>229</v>
      </c>
      <c r="L16" s="1114"/>
      <c r="M16" s="1113" t="s">
        <v>229</v>
      </c>
      <c r="N16" s="1114"/>
      <c r="O16" s="1113" t="s">
        <v>229</v>
      </c>
      <c r="P16" s="1114"/>
      <c r="Q16" s="1113" t="s">
        <v>229</v>
      </c>
      <c r="R16" s="1114"/>
      <c r="S16" s="209"/>
      <c r="T16" s="209"/>
      <c r="U16" s="209"/>
      <c r="V16" s="209"/>
    </row>
    <row r="17" spans="1:22" s="22" customFormat="1" ht="15.75" customHeight="1" thickTop="1">
      <c r="A17" s="222"/>
      <c r="B17" s="215"/>
      <c r="C17" s="223"/>
      <c r="D17" s="223"/>
      <c r="E17" s="433"/>
      <c r="F17" s="433"/>
      <c r="G17" s="223"/>
      <c r="H17" s="223"/>
      <c r="I17" s="433"/>
      <c r="J17" s="433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</row>
    <row r="18" spans="1:22" s="46" customFormat="1" ht="28.5" customHeight="1" thickBot="1">
      <c r="A18" s="508" t="s">
        <v>337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183"/>
      <c r="O18" s="183"/>
      <c r="P18" s="183"/>
      <c r="Q18" s="183"/>
      <c r="R18" s="183"/>
      <c r="S18" s="183"/>
      <c r="T18" s="183"/>
      <c r="U18" s="183"/>
      <c r="V18" s="183"/>
    </row>
    <row r="19" spans="1:22" s="22" customFormat="1" ht="20.25" customHeight="1" thickTop="1" thickBot="1">
      <c r="A19" s="464" t="s">
        <v>158</v>
      </c>
      <c r="B19" s="224" t="s">
        <v>159</v>
      </c>
      <c r="C19" s="1166" t="s">
        <v>434</v>
      </c>
      <c r="D19" s="1167"/>
      <c r="E19" s="1166" t="s">
        <v>381</v>
      </c>
      <c r="F19" s="1167"/>
      <c r="G19" s="1166" t="s">
        <v>382</v>
      </c>
      <c r="H19" s="1167"/>
      <c r="I19" s="1173" t="s">
        <v>435</v>
      </c>
      <c r="J19" s="1174"/>
      <c r="K19" s="1171"/>
      <c r="L19" s="1172"/>
      <c r="M19" s="1168"/>
      <c r="N19" s="1170"/>
      <c r="O19" s="1168"/>
      <c r="P19" s="1169"/>
      <c r="Q19" s="1169"/>
      <c r="R19" s="1170"/>
      <c r="S19" s="225"/>
      <c r="T19" s="226"/>
      <c r="U19" s="226"/>
      <c r="V19" s="226"/>
    </row>
    <row r="20" spans="1:22" s="22" customFormat="1" ht="16" customHeight="1" thickTop="1" thickBot="1">
      <c r="A20" s="1101" t="s">
        <v>638</v>
      </c>
      <c r="B20" s="1104" t="s">
        <v>639</v>
      </c>
      <c r="C20" s="1085" t="s">
        <v>131</v>
      </c>
      <c r="D20" s="1086"/>
      <c r="E20" s="1107">
        <v>44056</v>
      </c>
      <c r="F20" s="1108"/>
      <c r="G20" s="1085" t="s">
        <v>131</v>
      </c>
      <c r="H20" s="1086"/>
      <c r="I20" s="1107">
        <v>44058</v>
      </c>
      <c r="J20" s="1126"/>
      <c r="K20" s="1091" t="s">
        <v>299</v>
      </c>
      <c r="L20" s="1092"/>
      <c r="M20" s="1095" t="s">
        <v>169</v>
      </c>
      <c r="N20" s="1092"/>
      <c r="O20" s="1096" t="s">
        <v>170</v>
      </c>
      <c r="P20" s="1097"/>
      <c r="Q20" s="1097"/>
      <c r="R20" s="1098"/>
      <c r="S20" s="228"/>
      <c r="T20" s="228"/>
      <c r="U20" s="227"/>
      <c r="V20" s="227"/>
    </row>
    <row r="21" spans="1:22" s="22" customFormat="1" ht="16" customHeight="1" thickTop="1" thickBot="1">
      <c r="A21" s="1102"/>
      <c r="B21" s="1117"/>
      <c r="C21" s="1087"/>
      <c r="D21" s="1088"/>
      <c r="E21" s="1109"/>
      <c r="F21" s="1110"/>
      <c r="G21" s="1087"/>
      <c r="H21" s="1088"/>
      <c r="I21" s="1109"/>
      <c r="J21" s="1127"/>
      <c r="K21" s="1095">
        <v>44086</v>
      </c>
      <c r="L21" s="1092"/>
      <c r="M21" s="1095">
        <v>44112</v>
      </c>
      <c r="N21" s="1092"/>
      <c r="O21" s="1096">
        <v>44110</v>
      </c>
      <c r="P21" s="1097"/>
      <c r="Q21" s="1097"/>
      <c r="R21" s="1098"/>
      <c r="S21" s="228"/>
      <c r="T21" s="228"/>
      <c r="U21" s="227"/>
      <c r="V21" s="227"/>
    </row>
    <row r="22" spans="1:22" s="22" customFormat="1" ht="16" customHeight="1" thickTop="1">
      <c r="A22" s="1102"/>
      <c r="B22" s="1117"/>
      <c r="C22" s="1087"/>
      <c r="D22" s="1088"/>
      <c r="E22" s="1109"/>
      <c r="F22" s="1110"/>
      <c r="G22" s="1087"/>
      <c r="H22" s="1088"/>
      <c r="I22" s="1109"/>
      <c r="J22" s="1127"/>
      <c r="K22" s="1091" t="s">
        <v>171</v>
      </c>
      <c r="L22" s="1092"/>
      <c r="M22" s="1095" t="s">
        <v>168</v>
      </c>
      <c r="N22" s="1092"/>
      <c r="O22" s="1147" t="s">
        <v>642</v>
      </c>
      <c r="P22" s="1078"/>
      <c r="Q22" s="1078"/>
      <c r="R22" s="1079"/>
      <c r="S22" s="228"/>
      <c r="T22" s="228"/>
      <c r="U22" s="227"/>
      <c r="V22" s="227"/>
    </row>
    <row r="23" spans="1:22" s="22" customFormat="1" ht="16" customHeight="1" thickBot="1">
      <c r="A23" s="1103"/>
      <c r="B23" s="1118"/>
      <c r="C23" s="1089"/>
      <c r="D23" s="1090"/>
      <c r="E23" s="1111"/>
      <c r="F23" s="1112"/>
      <c r="G23" s="1089"/>
      <c r="H23" s="1090"/>
      <c r="I23" s="1111"/>
      <c r="J23" s="1128"/>
      <c r="K23" s="1080">
        <v>44108</v>
      </c>
      <c r="L23" s="1081"/>
      <c r="M23" s="1080">
        <v>44104</v>
      </c>
      <c r="N23" s="1081"/>
      <c r="O23" s="1082">
        <v>44100</v>
      </c>
      <c r="P23" s="1083"/>
      <c r="Q23" s="1083"/>
      <c r="R23" s="1084"/>
      <c r="S23" s="228"/>
      <c r="T23" s="228"/>
      <c r="U23" s="227"/>
      <c r="V23" s="227"/>
    </row>
    <row r="24" spans="1:22" s="22" customFormat="1" ht="15" customHeight="1" thickTop="1" thickBot="1">
      <c r="A24" s="1119" t="s">
        <v>640</v>
      </c>
      <c r="B24" s="1104" t="s">
        <v>641</v>
      </c>
      <c r="C24" s="1085" t="s">
        <v>451</v>
      </c>
      <c r="D24" s="1086"/>
      <c r="E24" s="1085">
        <v>44072</v>
      </c>
      <c r="F24" s="1086"/>
      <c r="G24" s="1085">
        <v>44073</v>
      </c>
      <c r="H24" s="1086"/>
      <c r="I24" s="1085">
        <v>44074</v>
      </c>
      <c r="J24" s="1086"/>
      <c r="K24" s="1091" t="s">
        <v>160</v>
      </c>
      <c r="L24" s="1092"/>
      <c r="M24" s="1095" t="s">
        <v>169</v>
      </c>
      <c r="N24" s="1092"/>
      <c r="O24" s="1096" t="s">
        <v>170</v>
      </c>
      <c r="P24" s="1097"/>
      <c r="Q24" s="1097"/>
      <c r="R24" s="1098"/>
      <c r="S24" s="221"/>
      <c r="T24" s="221"/>
      <c r="U24" s="221"/>
      <c r="V24" s="221"/>
    </row>
    <row r="25" spans="1:22" s="22" customFormat="1" ht="15" customHeight="1" thickTop="1" thickBot="1">
      <c r="A25" s="1120"/>
      <c r="B25" s="1117"/>
      <c r="C25" s="1087"/>
      <c r="D25" s="1088"/>
      <c r="E25" s="1087"/>
      <c r="F25" s="1088"/>
      <c r="G25" s="1087"/>
      <c r="H25" s="1088"/>
      <c r="I25" s="1087"/>
      <c r="J25" s="1088"/>
      <c r="K25" s="1095">
        <v>44102</v>
      </c>
      <c r="L25" s="1092"/>
      <c r="M25" s="1095">
        <v>44112</v>
      </c>
      <c r="N25" s="1092"/>
      <c r="O25" s="1096">
        <v>44110</v>
      </c>
      <c r="P25" s="1097"/>
      <c r="Q25" s="1097"/>
      <c r="R25" s="1098"/>
      <c r="S25" s="221"/>
      <c r="T25" s="221"/>
      <c r="U25" s="221"/>
      <c r="V25" s="221"/>
    </row>
    <row r="26" spans="1:22" s="22" customFormat="1" ht="15" customHeight="1" thickTop="1">
      <c r="A26" s="1120"/>
      <c r="B26" s="1117"/>
      <c r="C26" s="1087"/>
      <c r="D26" s="1088"/>
      <c r="E26" s="1087"/>
      <c r="F26" s="1088"/>
      <c r="G26" s="1087"/>
      <c r="H26" s="1088"/>
      <c r="I26" s="1087"/>
      <c r="J26" s="1088"/>
      <c r="K26" s="1091" t="s">
        <v>171</v>
      </c>
      <c r="L26" s="1092"/>
      <c r="M26" s="1095" t="s">
        <v>168</v>
      </c>
      <c r="N26" s="1092"/>
      <c r="O26" s="1077" t="s">
        <v>161</v>
      </c>
      <c r="P26" s="1078"/>
      <c r="Q26" s="1078"/>
      <c r="R26" s="1079"/>
      <c r="S26" s="221"/>
      <c r="T26" s="221"/>
      <c r="U26" s="221"/>
      <c r="V26" s="221"/>
    </row>
    <row r="27" spans="1:22" s="22" customFormat="1" ht="15" customHeight="1" thickBot="1">
      <c r="A27" s="1121"/>
      <c r="B27" s="1118"/>
      <c r="C27" s="1089"/>
      <c r="D27" s="1090"/>
      <c r="E27" s="1089"/>
      <c r="F27" s="1090"/>
      <c r="G27" s="1089"/>
      <c r="H27" s="1090"/>
      <c r="I27" s="1089"/>
      <c r="J27" s="1090"/>
      <c r="K27" s="1080">
        <v>44108</v>
      </c>
      <c r="L27" s="1081"/>
      <c r="M27" s="1080">
        <v>44133</v>
      </c>
      <c r="N27" s="1081"/>
      <c r="O27" s="1082">
        <v>44116</v>
      </c>
      <c r="P27" s="1083"/>
      <c r="Q27" s="1083"/>
      <c r="R27" s="1084"/>
      <c r="S27" s="221"/>
      <c r="T27" s="221"/>
      <c r="U27" s="221"/>
      <c r="V27" s="221"/>
    </row>
    <row r="28" spans="1:22" s="22" customFormat="1" ht="15" customHeight="1" thickTop="1" thickBot="1">
      <c r="A28" s="1101" t="s">
        <v>438</v>
      </c>
      <c r="B28" s="1104" t="s">
        <v>131</v>
      </c>
      <c r="C28" s="1085" t="s">
        <v>131</v>
      </c>
      <c r="D28" s="1086"/>
      <c r="E28" s="1107" t="s">
        <v>451</v>
      </c>
      <c r="F28" s="1108"/>
      <c r="G28" s="1085" t="s">
        <v>451</v>
      </c>
      <c r="H28" s="1086"/>
      <c r="I28" s="1107" t="s">
        <v>451</v>
      </c>
      <c r="J28" s="1126"/>
      <c r="K28" s="1091" t="s">
        <v>160</v>
      </c>
      <c r="L28" s="1092"/>
      <c r="M28" s="1095" t="s">
        <v>169</v>
      </c>
      <c r="N28" s="1092"/>
      <c r="O28" s="1096" t="s">
        <v>170</v>
      </c>
      <c r="P28" s="1097"/>
      <c r="Q28" s="1097"/>
      <c r="R28" s="1098"/>
      <c r="S28" s="221"/>
      <c r="T28" s="221"/>
      <c r="U28" s="221"/>
      <c r="V28" s="221"/>
    </row>
    <row r="29" spans="1:22" s="12" customFormat="1" ht="15" customHeight="1" thickTop="1" thickBot="1">
      <c r="A29" s="1102"/>
      <c r="B29" s="1105"/>
      <c r="C29" s="1087"/>
      <c r="D29" s="1088"/>
      <c r="E29" s="1109"/>
      <c r="F29" s="1110"/>
      <c r="G29" s="1087"/>
      <c r="H29" s="1088"/>
      <c r="I29" s="1109"/>
      <c r="J29" s="1127"/>
      <c r="K29" s="1095" t="s">
        <v>451</v>
      </c>
      <c r="L29" s="1092"/>
      <c r="M29" s="1095" t="s">
        <v>451</v>
      </c>
      <c r="N29" s="1092"/>
      <c r="O29" s="1096" t="s">
        <v>451</v>
      </c>
      <c r="P29" s="1097"/>
      <c r="Q29" s="1097"/>
      <c r="R29" s="1098"/>
      <c r="S29" s="209"/>
      <c r="T29" s="209"/>
      <c r="U29" s="209"/>
      <c r="V29" s="209"/>
    </row>
    <row r="30" spans="1:22" s="12" customFormat="1" ht="15" customHeight="1" thickTop="1">
      <c r="A30" s="1102"/>
      <c r="B30" s="1105"/>
      <c r="C30" s="1087"/>
      <c r="D30" s="1088"/>
      <c r="E30" s="1109"/>
      <c r="F30" s="1110"/>
      <c r="G30" s="1087"/>
      <c r="H30" s="1088"/>
      <c r="I30" s="1109"/>
      <c r="J30" s="1127"/>
      <c r="K30" s="1091" t="s">
        <v>171</v>
      </c>
      <c r="L30" s="1092"/>
      <c r="M30" s="1095" t="s">
        <v>168</v>
      </c>
      <c r="N30" s="1092"/>
      <c r="O30" s="1077" t="s">
        <v>161</v>
      </c>
      <c r="P30" s="1078"/>
      <c r="Q30" s="1078"/>
      <c r="R30" s="1079"/>
      <c r="S30" s="209"/>
      <c r="T30" s="209"/>
      <c r="U30" s="209"/>
      <c r="V30" s="209"/>
    </row>
    <row r="31" spans="1:22" s="12" customFormat="1" ht="15" customHeight="1" thickBot="1">
      <c r="A31" s="1103"/>
      <c r="B31" s="1106"/>
      <c r="C31" s="1089"/>
      <c r="D31" s="1090"/>
      <c r="E31" s="1111"/>
      <c r="F31" s="1112"/>
      <c r="G31" s="1089"/>
      <c r="H31" s="1090"/>
      <c r="I31" s="1111"/>
      <c r="J31" s="1128"/>
      <c r="K31" s="1080" t="s">
        <v>451</v>
      </c>
      <c r="L31" s="1081"/>
      <c r="M31" s="1080" t="s">
        <v>451</v>
      </c>
      <c r="N31" s="1081"/>
      <c r="O31" s="1082" t="s">
        <v>451</v>
      </c>
      <c r="P31" s="1083"/>
      <c r="Q31" s="1083"/>
      <c r="R31" s="1084"/>
      <c r="S31" s="209"/>
      <c r="T31" s="209"/>
      <c r="U31" s="209"/>
      <c r="V31" s="209"/>
    </row>
    <row r="32" spans="1:22" s="12" customFormat="1" ht="15" customHeight="1" thickTop="1">
      <c r="A32" s="209"/>
      <c r="B32" s="229"/>
      <c r="C32" s="228"/>
      <c r="D32" s="228"/>
      <c r="E32" s="228"/>
      <c r="F32" s="228"/>
      <c r="G32" s="228"/>
      <c r="H32" s="228"/>
      <c r="I32" s="228"/>
      <c r="J32" s="220"/>
      <c r="K32" s="220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s="12" customFormat="1" ht="15" customHeight="1">
      <c r="A33" s="1122" t="s">
        <v>350</v>
      </c>
      <c r="B33" s="1122"/>
      <c r="C33" s="1122"/>
      <c r="D33" s="1122"/>
      <c r="E33" s="1122"/>
      <c r="F33" s="1122"/>
      <c r="G33" s="1122"/>
      <c r="H33" s="1122"/>
      <c r="I33" s="1122"/>
      <c r="J33" s="1122"/>
      <c r="K33" s="220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spans="1:22" s="12" customFormat="1" ht="15" customHeight="1" thickBot="1">
      <c r="A34" s="1123"/>
      <c r="B34" s="1123"/>
      <c r="C34" s="1123"/>
      <c r="D34" s="1123"/>
      <c r="E34" s="1123"/>
      <c r="F34" s="1123"/>
      <c r="G34" s="1123"/>
      <c r="H34" s="1123"/>
      <c r="I34" s="1123"/>
      <c r="J34" s="1123"/>
      <c r="K34" s="220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22" s="22" customFormat="1" ht="16" customHeight="1" thickTop="1" thickBot="1">
      <c r="A35" s="189" t="s">
        <v>0</v>
      </c>
      <c r="B35" s="427" t="s">
        <v>1</v>
      </c>
      <c r="C35" s="791" t="s">
        <v>433</v>
      </c>
      <c r="D35" s="792"/>
      <c r="E35" s="791" t="s">
        <v>378</v>
      </c>
      <c r="F35" s="792"/>
      <c r="G35" s="791" t="s">
        <v>402</v>
      </c>
      <c r="H35" s="792"/>
      <c r="I35" s="784" t="s">
        <v>382</v>
      </c>
      <c r="J35" s="785"/>
      <c r="K35" s="786" t="s">
        <v>338</v>
      </c>
      <c r="L35" s="786"/>
      <c r="M35" s="801" t="s">
        <v>245</v>
      </c>
      <c r="N35" s="801"/>
      <c r="O35" s="801" t="s">
        <v>111</v>
      </c>
      <c r="P35" s="801"/>
      <c r="Q35" s="801"/>
      <c r="R35" s="832"/>
      <c r="S35" s="1133"/>
      <c r="T35" s="1134"/>
      <c r="U35" s="180"/>
      <c r="V35" s="180"/>
    </row>
    <row r="36" spans="1:22" s="22" customFormat="1" ht="16" customHeight="1" thickTop="1" thickBot="1">
      <c r="A36" s="522" t="s">
        <v>662</v>
      </c>
      <c r="B36" s="468" t="s">
        <v>663</v>
      </c>
      <c r="C36" s="1099">
        <v>44069</v>
      </c>
      <c r="D36" s="1100"/>
      <c r="E36" s="1099" t="s">
        <v>131</v>
      </c>
      <c r="F36" s="1100"/>
      <c r="G36" s="1099" t="s">
        <v>454</v>
      </c>
      <c r="H36" s="1100"/>
      <c r="I36" s="1099">
        <v>44065</v>
      </c>
      <c r="J36" s="1100"/>
      <c r="K36" s="1099">
        <v>44095</v>
      </c>
      <c r="L36" s="1100"/>
      <c r="M36" s="1099" t="s">
        <v>432</v>
      </c>
      <c r="N36" s="1100"/>
      <c r="O36" s="1099">
        <v>44099</v>
      </c>
      <c r="P36" s="1100"/>
      <c r="Q36" s="1099"/>
      <c r="R36" s="1132"/>
      <c r="S36" s="1129"/>
      <c r="T36" s="1130"/>
      <c r="U36" s="180"/>
      <c r="V36" s="180"/>
    </row>
    <row r="37" spans="1:22" s="22" customFormat="1" ht="16" customHeight="1" thickTop="1" thickBot="1">
      <c r="A37" s="522" t="s">
        <v>438</v>
      </c>
      <c r="B37" s="468" t="s">
        <v>131</v>
      </c>
      <c r="C37" s="1099" t="s">
        <v>454</v>
      </c>
      <c r="D37" s="1100"/>
      <c r="E37" s="1099" t="s">
        <v>131</v>
      </c>
      <c r="F37" s="1100"/>
      <c r="G37" s="1099" t="s">
        <v>454</v>
      </c>
      <c r="H37" s="1100"/>
      <c r="I37" s="1099" t="s">
        <v>131</v>
      </c>
      <c r="J37" s="1100"/>
      <c r="K37" s="1099" t="s">
        <v>454</v>
      </c>
      <c r="L37" s="1100"/>
      <c r="M37" s="1099" t="s">
        <v>454</v>
      </c>
      <c r="N37" s="1100"/>
      <c r="O37" s="1099" t="s">
        <v>454</v>
      </c>
      <c r="P37" s="1100"/>
      <c r="Q37" s="1099"/>
      <c r="R37" s="1132"/>
      <c r="S37" s="1129"/>
      <c r="T37" s="1130"/>
      <c r="U37" s="180"/>
      <c r="V37" s="180"/>
    </row>
    <row r="38" spans="1:22" s="22" customFormat="1" ht="16" customHeight="1" thickTop="1" thickBot="1">
      <c r="A38" s="522" t="s">
        <v>438</v>
      </c>
      <c r="B38" s="468" t="s">
        <v>131</v>
      </c>
      <c r="C38" s="1099" t="s">
        <v>131</v>
      </c>
      <c r="D38" s="1100"/>
      <c r="E38" s="1099" t="s">
        <v>131</v>
      </c>
      <c r="F38" s="1100"/>
      <c r="G38" s="1099" t="s">
        <v>131</v>
      </c>
      <c r="H38" s="1100"/>
      <c r="I38" s="1099" t="s">
        <v>131</v>
      </c>
      <c r="J38" s="1100"/>
      <c r="K38" s="1099" t="s">
        <v>454</v>
      </c>
      <c r="L38" s="1100"/>
      <c r="M38" s="1099" t="s">
        <v>454</v>
      </c>
      <c r="N38" s="1100"/>
      <c r="O38" s="1099" t="s">
        <v>454</v>
      </c>
      <c r="P38" s="1100"/>
      <c r="Q38" s="1099"/>
      <c r="R38" s="1132"/>
      <c r="S38" s="1129"/>
      <c r="T38" s="1130"/>
      <c r="U38" s="180"/>
      <c r="V38" s="180"/>
    </row>
    <row r="39" spans="1:22" s="22" customFormat="1" ht="16" customHeight="1" thickTop="1">
      <c r="A39" s="180"/>
      <c r="B39" s="215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180"/>
      <c r="V39" s="180"/>
    </row>
    <row r="40" spans="1:22" s="46" customFormat="1" ht="29" thickBot="1">
      <c r="A40" s="722" t="s">
        <v>264</v>
      </c>
      <c r="B40" s="183"/>
      <c r="C40" s="214"/>
      <c r="D40" s="184"/>
      <c r="E40" s="184"/>
      <c r="F40" s="185"/>
      <c r="G40" s="183"/>
      <c r="H40" s="186"/>
      <c r="I40" s="186"/>
      <c r="J40" s="171"/>
      <c r="K40" s="171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</row>
    <row r="41" spans="1:22" s="22" customFormat="1" ht="16" customHeight="1" thickTop="1" thickBot="1">
      <c r="A41" s="607" t="s">
        <v>0</v>
      </c>
      <c r="B41" s="555" t="s">
        <v>1</v>
      </c>
      <c r="C41" s="1124" t="s">
        <v>378</v>
      </c>
      <c r="D41" s="1125"/>
      <c r="E41" s="1124" t="s">
        <v>382</v>
      </c>
      <c r="F41" s="1125"/>
      <c r="G41" s="1124" t="s">
        <v>429</v>
      </c>
      <c r="H41" s="1125"/>
      <c r="I41" s="1131" t="s">
        <v>279</v>
      </c>
      <c r="J41" s="1131"/>
      <c r="K41" s="1131" t="s">
        <v>280</v>
      </c>
      <c r="L41" s="1131"/>
      <c r="M41" s="1131" t="s">
        <v>281</v>
      </c>
      <c r="N41" s="1131"/>
      <c r="O41" s="1131" t="s">
        <v>282</v>
      </c>
      <c r="P41" s="1131"/>
      <c r="Q41" s="1131" t="s">
        <v>283</v>
      </c>
      <c r="R41" s="1131"/>
      <c r="S41" s="180"/>
      <c r="T41" s="180"/>
      <c r="U41" s="180"/>
      <c r="V41" s="180"/>
    </row>
    <row r="42" spans="1:22" s="22" customFormat="1" ht="15.75" customHeight="1" thickTop="1" thickBot="1">
      <c r="A42" s="487" t="s">
        <v>647</v>
      </c>
      <c r="B42" s="468" t="s">
        <v>646</v>
      </c>
      <c r="C42" s="1115">
        <v>44058</v>
      </c>
      <c r="D42" s="1115"/>
      <c r="E42" s="1115">
        <v>44060</v>
      </c>
      <c r="F42" s="1100"/>
      <c r="G42" s="1115">
        <v>44056</v>
      </c>
      <c r="H42" s="1100"/>
      <c r="I42" s="1115">
        <v>44066</v>
      </c>
      <c r="J42" s="1115"/>
      <c r="K42" s="1115">
        <v>44070</v>
      </c>
      <c r="L42" s="1115"/>
      <c r="M42" s="1115">
        <v>44071</v>
      </c>
      <c r="N42" s="1115"/>
      <c r="O42" s="1115">
        <v>44075</v>
      </c>
      <c r="P42" s="1115"/>
      <c r="Q42" s="1115">
        <v>44083</v>
      </c>
      <c r="R42" s="1115"/>
      <c r="S42" s="180"/>
      <c r="T42" s="180"/>
      <c r="U42" s="180"/>
      <c r="V42" s="180"/>
    </row>
    <row r="43" spans="1:22" s="22" customFormat="1" ht="15.75" customHeight="1" thickTop="1" thickBot="1">
      <c r="A43" s="487" t="s">
        <v>453</v>
      </c>
      <c r="B43" s="468" t="s">
        <v>648</v>
      </c>
      <c r="C43" s="1115">
        <v>44070</v>
      </c>
      <c r="D43" s="1115"/>
      <c r="E43" s="1115">
        <v>44071</v>
      </c>
      <c r="F43" s="1100"/>
      <c r="G43" s="1115">
        <v>44072</v>
      </c>
      <c r="H43" s="1100"/>
      <c r="I43" s="1115">
        <v>44078</v>
      </c>
      <c r="J43" s="1115"/>
      <c r="K43" s="1115">
        <v>44083</v>
      </c>
      <c r="L43" s="1115"/>
      <c r="M43" s="1115">
        <v>44084</v>
      </c>
      <c r="N43" s="1115"/>
      <c r="O43" s="1115">
        <v>44089</v>
      </c>
      <c r="P43" s="1115"/>
      <c r="Q43" s="1115">
        <v>44097</v>
      </c>
      <c r="R43" s="1115"/>
      <c r="S43" s="180"/>
      <c r="T43" s="180"/>
      <c r="U43" s="180"/>
      <c r="V43" s="180"/>
    </row>
    <row r="44" spans="1:22" s="22" customFormat="1" ht="15.75" customHeight="1" thickTop="1">
      <c r="A44" s="483" t="s">
        <v>508</v>
      </c>
      <c r="B44" s="215"/>
      <c r="C44" s="433"/>
      <c r="D44" s="433"/>
      <c r="E44" s="433"/>
      <c r="F44" s="190"/>
      <c r="G44" s="433"/>
      <c r="H44" s="190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180"/>
      <c r="T44" s="180"/>
      <c r="U44" s="180"/>
      <c r="V44" s="180"/>
    </row>
    <row r="45" spans="1:22" s="22" customFormat="1" ht="29.25" customHeight="1" thickBot="1">
      <c r="A45" s="722" t="s">
        <v>265</v>
      </c>
      <c r="B45" s="215"/>
      <c r="C45" s="433"/>
      <c r="D45" s="433"/>
      <c r="E45" s="433"/>
      <c r="F45" s="190"/>
      <c r="G45" s="433"/>
      <c r="H45" s="190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180"/>
      <c r="T45" s="180"/>
      <c r="U45" s="180"/>
      <c r="V45" s="180"/>
    </row>
    <row r="46" spans="1:22" s="22" customFormat="1" ht="16" customHeight="1" thickTop="1" thickBot="1">
      <c r="A46" s="607" t="s">
        <v>0</v>
      </c>
      <c r="B46" s="555" t="s">
        <v>1</v>
      </c>
      <c r="C46" s="1124" t="s">
        <v>378</v>
      </c>
      <c r="D46" s="1125"/>
      <c r="E46" s="1124" t="s">
        <v>381</v>
      </c>
      <c r="F46" s="1125"/>
      <c r="G46" s="1124" t="s">
        <v>382</v>
      </c>
      <c r="H46" s="1125"/>
      <c r="I46" s="1131" t="s">
        <v>163</v>
      </c>
      <c r="J46" s="1131"/>
      <c r="K46" s="1131" t="s">
        <v>164</v>
      </c>
      <c r="L46" s="1131"/>
      <c r="M46" s="1131" t="s">
        <v>165</v>
      </c>
      <c r="N46" s="1131"/>
      <c r="O46" s="1131" t="s">
        <v>167</v>
      </c>
      <c r="P46" s="1131"/>
      <c r="Q46" s="801"/>
      <c r="R46" s="801"/>
      <c r="S46" s="823"/>
      <c r="T46" s="1133"/>
    </row>
    <row r="47" spans="1:22" s="22" customFormat="1" ht="16" customHeight="1" thickTop="1" thickBot="1">
      <c r="A47" s="607" t="s">
        <v>649</v>
      </c>
      <c r="B47" s="468" t="s">
        <v>650</v>
      </c>
      <c r="C47" s="1115">
        <v>44044</v>
      </c>
      <c r="D47" s="1115"/>
      <c r="E47" s="1116" t="s">
        <v>131</v>
      </c>
      <c r="F47" s="1116"/>
      <c r="G47" s="1099">
        <v>44042</v>
      </c>
      <c r="H47" s="1115"/>
      <c r="I47" s="1115">
        <v>44060</v>
      </c>
      <c r="J47" s="1115"/>
      <c r="K47" s="1115">
        <v>44056</v>
      </c>
      <c r="L47" s="1115"/>
      <c r="M47" s="1115">
        <v>44057</v>
      </c>
      <c r="N47" s="1115"/>
      <c r="O47" s="1099" t="s">
        <v>131</v>
      </c>
      <c r="P47" s="1115"/>
      <c r="Q47" s="1099"/>
      <c r="R47" s="1100"/>
      <c r="S47" s="1175"/>
      <c r="T47" s="1176"/>
    </row>
    <row r="48" spans="1:22" s="22" customFormat="1" ht="16" customHeight="1" thickTop="1" thickBot="1">
      <c r="A48" s="607" t="s">
        <v>654</v>
      </c>
      <c r="B48" s="608" t="s">
        <v>657</v>
      </c>
      <c r="C48" s="1115" t="s">
        <v>645</v>
      </c>
      <c r="D48" s="1115"/>
      <c r="E48" s="1116" t="s">
        <v>651</v>
      </c>
      <c r="F48" s="1116"/>
      <c r="G48" s="1099" t="s">
        <v>508</v>
      </c>
      <c r="H48" s="1115"/>
      <c r="I48" s="1115">
        <v>44063</v>
      </c>
      <c r="J48" s="1115"/>
      <c r="K48" s="1115">
        <v>44067</v>
      </c>
      <c r="L48" s="1115"/>
      <c r="M48" s="1115">
        <v>44069</v>
      </c>
      <c r="N48" s="1115"/>
      <c r="O48" s="1099" t="s">
        <v>218</v>
      </c>
      <c r="P48" s="1115"/>
      <c r="Q48" s="1099"/>
      <c r="R48" s="1100"/>
      <c r="S48" s="1175"/>
      <c r="T48" s="1176"/>
    </row>
    <row r="49" spans="1:22" s="22" customFormat="1" ht="16" customHeight="1" thickTop="1" thickBot="1">
      <c r="A49" s="723" t="s">
        <v>655</v>
      </c>
      <c r="B49" s="608" t="s">
        <v>131</v>
      </c>
      <c r="C49" s="1115">
        <v>44058</v>
      </c>
      <c r="D49" s="1115"/>
      <c r="E49" s="1116" t="s">
        <v>652</v>
      </c>
      <c r="F49" s="1116"/>
      <c r="G49" s="1099" t="s">
        <v>508</v>
      </c>
      <c r="H49" s="1115"/>
      <c r="I49" s="1115">
        <v>44070</v>
      </c>
      <c r="J49" s="1115"/>
      <c r="K49" s="1115">
        <v>44071</v>
      </c>
      <c r="L49" s="1115"/>
      <c r="M49" s="1115">
        <v>44073</v>
      </c>
      <c r="N49" s="1115"/>
      <c r="O49" s="1099" t="s">
        <v>131</v>
      </c>
      <c r="P49" s="1115"/>
      <c r="Q49" s="1099"/>
      <c r="R49" s="1100"/>
      <c r="S49" s="1175"/>
      <c r="T49" s="1176"/>
    </row>
    <row r="50" spans="1:22" s="22" customFormat="1" ht="16" customHeight="1" thickTop="1" thickBot="1">
      <c r="A50" s="607" t="s">
        <v>656</v>
      </c>
      <c r="B50" s="608" t="s">
        <v>131</v>
      </c>
      <c r="C50" s="1115">
        <v>44067</v>
      </c>
      <c r="D50" s="1115"/>
      <c r="E50" s="1116" t="s">
        <v>653</v>
      </c>
      <c r="F50" s="1116"/>
      <c r="G50" s="1099" t="s">
        <v>131</v>
      </c>
      <c r="H50" s="1115"/>
      <c r="I50" s="1115">
        <v>44078</v>
      </c>
      <c r="J50" s="1115"/>
      <c r="K50" s="1115">
        <v>44080</v>
      </c>
      <c r="L50" s="1115"/>
      <c r="M50" s="1115">
        <v>44082</v>
      </c>
      <c r="N50" s="1115"/>
      <c r="O50" s="1099" t="s">
        <v>131</v>
      </c>
      <c r="P50" s="1115"/>
      <c r="Q50" s="1099"/>
      <c r="R50" s="1100"/>
      <c r="S50" s="1175"/>
      <c r="T50" s="1176"/>
    </row>
    <row r="51" spans="1:22" s="22" customFormat="1" ht="16" customHeight="1" thickTop="1">
      <c r="A51" s="180"/>
      <c r="B51" s="215"/>
      <c r="C51" s="553"/>
      <c r="D51" s="553"/>
      <c r="E51" s="507"/>
      <c r="F51" s="507"/>
      <c r="G51" s="557"/>
      <c r="H51" s="553"/>
      <c r="I51" s="553"/>
      <c r="J51" s="553"/>
      <c r="K51" s="553"/>
      <c r="L51" s="553"/>
      <c r="M51" s="553"/>
      <c r="N51" s="553"/>
      <c r="O51" s="557"/>
      <c r="P51" s="553"/>
      <c r="Q51" s="180"/>
      <c r="R51" s="180"/>
      <c r="S51" s="180"/>
      <c r="T51" s="180"/>
    </row>
    <row r="52" spans="1:22" s="22" customFormat="1" ht="29.25" customHeight="1" thickBot="1">
      <c r="A52" s="722" t="s">
        <v>266</v>
      </c>
      <c r="B52" s="215"/>
      <c r="C52" s="553"/>
      <c r="D52" s="553"/>
      <c r="E52" s="557"/>
      <c r="F52" s="190"/>
      <c r="G52" s="553"/>
      <c r="H52" s="190"/>
      <c r="I52" s="553"/>
      <c r="J52" s="553"/>
      <c r="K52" s="553"/>
      <c r="L52" s="553"/>
      <c r="M52" s="553"/>
      <c r="N52" s="553"/>
      <c r="O52" s="553"/>
      <c r="P52" s="553"/>
      <c r="Q52" s="433"/>
      <c r="R52" s="433"/>
      <c r="S52" s="180"/>
      <c r="T52" s="180"/>
      <c r="U52" s="180"/>
      <c r="V52" s="180"/>
    </row>
    <row r="53" spans="1:22" s="22" customFormat="1" ht="14.25" customHeight="1" thickTop="1" thickBot="1">
      <c r="A53" s="467" t="s">
        <v>76</v>
      </c>
      <c r="B53" s="555" t="s">
        <v>80</v>
      </c>
      <c r="C53" s="1161" t="s">
        <v>378</v>
      </c>
      <c r="D53" s="1162"/>
      <c r="E53" s="1161" t="s">
        <v>382</v>
      </c>
      <c r="F53" s="1162"/>
      <c r="G53" s="1161" t="s">
        <v>429</v>
      </c>
      <c r="H53" s="1162"/>
      <c r="I53" s="1161" t="s">
        <v>381</v>
      </c>
      <c r="J53" s="1162"/>
      <c r="K53" s="1150" t="s">
        <v>285</v>
      </c>
      <c r="L53" s="1151"/>
      <c r="M53" s="1150" t="s">
        <v>371</v>
      </c>
      <c r="N53" s="1151"/>
      <c r="O53" s="1150" t="s">
        <v>370</v>
      </c>
      <c r="P53" s="1151"/>
      <c r="Q53" s="1152" t="s">
        <v>286</v>
      </c>
      <c r="R53" s="1152"/>
      <c r="S53" s="180"/>
      <c r="T53" s="180"/>
      <c r="U53" s="180"/>
      <c r="V53" s="180"/>
    </row>
    <row r="54" spans="1:22" s="22" customFormat="1" ht="14.25" customHeight="1" thickTop="1" thickBot="1">
      <c r="A54" s="759" t="s">
        <v>658</v>
      </c>
      <c r="B54" s="559" t="s">
        <v>659</v>
      </c>
      <c r="C54" s="1074">
        <v>44050</v>
      </c>
      <c r="D54" s="1153"/>
      <c r="E54" s="1074">
        <v>44050</v>
      </c>
      <c r="F54" s="1153"/>
      <c r="G54" s="1074" t="s">
        <v>131</v>
      </c>
      <c r="H54" s="1153"/>
      <c r="I54" s="1074" t="s">
        <v>645</v>
      </c>
      <c r="J54" s="1153"/>
      <c r="K54" s="1074">
        <v>44089</v>
      </c>
      <c r="L54" s="1153"/>
      <c r="M54" s="1074">
        <v>44094</v>
      </c>
      <c r="N54" s="1153"/>
      <c r="O54" s="1074">
        <v>44085</v>
      </c>
      <c r="P54" s="1153"/>
      <c r="Q54" s="1074">
        <v>44087</v>
      </c>
      <c r="R54" s="1153"/>
      <c r="S54" s="180"/>
      <c r="T54" s="180"/>
      <c r="U54" s="180"/>
      <c r="V54" s="180"/>
    </row>
    <row r="55" spans="1:22" s="22" customFormat="1" ht="15.75" customHeight="1" thickTop="1" thickBot="1">
      <c r="A55" s="617" t="s">
        <v>660</v>
      </c>
      <c r="B55" s="559" t="s">
        <v>131</v>
      </c>
      <c r="C55" s="1074">
        <v>44074</v>
      </c>
      <c r="D55" s="1153"/>
      <c r="E55" s="1074">
        <v>44074</v>
      </c>
      <c r="F55" s="1153"/>
      <c r="G55" s="1074" t="s">
        <v>284</v>
      </c>
      <c r="H55" s="1153"/>
      <c r="I55" s="1074">
        <v>44072</v>
      </c>
      <c r="J55" s="1153"/>
      <c r="K55" s="1074">
        <v>44089</v>
      </c>
      <c r="L55" s="1153"/>
      <c r="M55" s="1074">
        <v>44094</v>
      </c>
      <c r="N55" s="1153"/>
      <c r="O55" s="1074">
        <v>44092</v>
      </c>
      <c r="P55" s="1153"/>
      <c r="Q55" s="1165">
        <v>44094</v>
      </c>
      <c r="R55" s="805"/>
      <c r="S55" s="180"/>
      <c r="T55" s="180"/>
      <c r="U55" s="180"/>
      <c r="V55" s="180"/>
    </row>
    <row r="56" spans="1:22" s="22" customFormat="1" ht="15.75" customHeight="1" thickTop="1">
      <c r="A56" s="609"/>
      <c r="B56" s="604"/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6"/>
      <c r="S56" s="180"/>
      <c r="T56" s="180"/>
      <c r="U56" s="180"/>
      <c r="V56" s="180"/>
    </row>
    <row r="57" spans="1:22" s="22" customFormat="1" ht="15.75" customHeight="1">
      <c r="A57" s="180"/>
      <c r="B57" s="507"/>
      <c r="C57" s="557"/>
      <c r="D57" s="553"/>
      <c r="E57" s="553"/>
      <c r="F57" s="190"/>
      <c r="G57" s="553"/>
      <c r="H57" s="190"/>
      <c r="I57" s="553"/>
      <c r="J57" s="553"/>
      <c r="K57" s="557"/>
      <c r="L57" s="553"/>
      <c r="M57" s="557"/>
      <c r="N57" s="553"/>
      <c r="O57" s="557"/>
      <c r="P57" s="553"/>
      <c r="Q57" s="457"/>
      <c r="R57" s="433"/>
      <c r="S57" s="180"/>
      <c r="T57" s="180"/>
      <c r="U57" s="180"/>
      <c r="V57" s="180"/>
    </row>
    <row r="58" spans="1:22" s="22" customFormat="1" ht="29.25" customHeight="1" thickBot="1">
      <c r="A58" s="722" t="s">
        <v>339</v>
      </c>
      <c r="B58" s="215"/>
      <c r="C58" s="553"/>
      <c r="D58" s="553"/>
      <c r="E58" s="553"/>
      <c r="F58" s="190"/>
      <c r="G58" s="553"/>
      <c r="H58" s="190"/>
      <c r="I58" s="553"/>
      <c r="J58" s="553"/>
      <c r="K58" s="553"/>
      <c r="L58" s="553"/>
      <c r="M58" s="553"/>
      <c r="N58" s="190"/>
      <c r="O58" s="553"/>
      <c r="P58" s="553"/>
      <c r="Q58" s="433"/>
      <c r="R58" s="433"/>
      <c r="S58" s="180"/>
      <c r="T58" s="180"/>
      <c r="U58" s="180"/>
      <c r="V58" s="180"/>
    </row>
    <row r="59" spans="1:22" s="22" customFormat="1" ht="16" customHeight="1" thickTop="1" thickBot="1">
      <c r="A59" s="467" t="s">
        <v>172</v>
      </c>
      <c r="B59" s="555" t="s">
        <v>219</v>
      </c>
      <c r="C59" s="1161" t="s">
        <v>378</v>
      </c>
      <c r="D59" s="1162"/>
      <c r="E59" s="1161" t="s">
        <v>382</v>
      </c>
      <c r="F59" s="1162"/>
      <c r="G59" s="1163" t="s">
        <v>340</v>
      </c>
      <c r="H59" s="1164"/>
      <c r="I59" s="1163" t="s">
        <v>260</v>
      </c>
      <c r="J59" s="1164"/>
      <c r="K59" s="1163" t="s">
        <v>317</v>
      </c>
      <c r="L59" s="1164"/>
      <c r="M59" s="1163" t="s">
        <v>341</v>
      </c>
      <c r="N59" s="1164"/>
      <c r="O59" s="1163" t="s">
        <v>203</v>
      </c>
      <c r="P59" s="1164"/>
      <c r="Q59" s="1163"/>
      <c r="R59" s="1164"/>
      <c r="S59" s="1133"/>
      <c r="T59" s="1134"/>
      <c r="U59" s="180"/>
      <c r="V59" s="180"/>
    </row>
    <row r="60" spans="1:22" s="22" customFormat="1" ht="16" customHeight="1" thickTop="1" thickBot="1">
      <c r="A60" s="522" t="s">
        <v>661</v>
      </c>
      <c r="B60" s="615">
        <v>77</v>
      </c>
      <c r="C60" s="1148" t="s">
        <v>454</v>
      </c>
      <c r="D60" s="1149"/>
      <c r="E60" s="1148">
        <v>44061</v>
      </c>
      <c r="F60" s="1149"/>
      <c r="G60" s="1148">
        <v>44090</v>
      </c>
      <c r="H60" s="1149"/>
      <c r="I60" s="1148" t="s">
        <v>454</v>
      </c>
      <c r="J60" s="1149"/>
      <c r="K60" s="1148">
        <v>44095</v>
      </c>
      <c r="L60" s="1149"/>
      <c r="M60" s="1148">
        <v>44108</v>
      </c>
      <c r="N60" s="1149"/>
      <c r="O60" s="1148">
        <v>44110</v>
      </c>
      <c r="P60" s="1149"/>
      <c r="Q60" s="1163"/>
      <c r="R60" s="1164"/>
      <c r="S60" s="1133"/>
      <c r="T60" s="1134"/>
      <c r="U60" s="180"/>
      <c r="V60" s="180"/>
    </row>
    <row r="61" spans="1:22" s="22" customFormat="1" ht="16" customHeight="1" thickTop="1" thickBot="1">
      <c r="A61" s="522" t="s">
        <v>438</v>
      </c>
      <c r="B61" s="658" t="s">
        <v>454</v>
      </c>
      <c r="C61" s="1148" t="s">
        <v>131</v>
      </c>
      <c r="D61" s="1149"/>
      <c r="E61" s="1148" t="s">
        <v>454</v>
      </c>
      <c r="F61" s="1149"/>
      <c r="G61" s="1148" t="s">
        <v>454</v>
      </c>
      <c r="H61" s="1149"/>
      <c r="I61" s="1148" t="s">
        <v>131</v>
      </c>
      <c r="J61" s="1149"/>
      <c r="K61" s="1148" t="s">
        <v>454</v>
      </c>
      <c r="L61" s="1149"/>
      <c r="M61" s="1148" t="s">
        <v>454</v>
      </c>
      <c r="N61" s="1149"/>
      <c r="O61" s="1148" t="s">
        <v>131</v>
      </c>
      <c r="P61" s="1149"/>
      <c r="Q61" s="1163"/>
      <c r="R61" s="1164"/>
      <c r="S61" s="1133"/>
      <c r="T61" s="1134"/>
      <c r="U61" s="180"/>
      <c r="V61" s="180"/>
    </row>
    <row r="62" spans="1:22" s="22" customFormat="1" ht="16" customHeight="1" thickTop="1" thickBot="1">
      <c r="A62" s="522" t="s">
        <v>455</v>
      </c>
      <c r="B62" s="555" t="s">
        <v>432</v>
      </c>
      <c r="C62" s="1148" t="s">
        <v>131</v>
      </c>
      <c r="D62" s="1149"/>
      <c r="E62" s="1148" t="s">
        <v>131</v>
      </c>
      <c r="F62" s="1149"/>
      <c r="G62" s="1148" t="s">
        <v>131</v>
      </c>
      <c r="H62" s="1149"/>
      <c r="I62" s="1148" t="s">
        <v>131</v>
      </c>
      <c r="J62" s="1149"/>
      <c r="K62" s="1148" t="s">
        <v>432</v>
      </c>
      <c r="L62" s="1149"/>
      <c r="M62" s="1148" t="s">
        <v>432</v>
      </c>
      <c r="N62" s="1149"/>
      <c r="O62" s="1148" t="s">
        <v>131</v>
      </c>
      <c r="P62" s="1149"/>
      <c r="Q62" s="1163"/>
      <c r="R62" s="1164"/>
      <c r="S62" s="1133"/>
      <c r="T62" s="1134"/>
      <c r="U62" s="180"/>
      <c r="V62" s="180"/>
    </row>
    <row r="63" spans="1:22" s="22" customFormat="1" ht="16" customHeight="1" thickTop="1">
      <c r="A63" s="222"/>
      <c r="B63" s="190"/>
      <c r="C63" s="556"/>
      <c r="D63" s="556"/>
      <c r="E63" s="556"/>
      <c r="F63" s="556"/>
      <c r="G63" s="509"/>
      <c r="H63" s="509"/>
      <c r="I63" s="556"/>
      <c r="J63" s="556"/>
      <c r="K63" s="556"/>
      <c r="L63" s="556"/>
      <c r="M63" s="556"/>
      <c r="N63" s="556"/>
      <c r="O63" s="556"/>
      <c r="P63" s="556"/>
      <c r="Q63" s="463"/>
      <c r="R63" s="463"/>
      <c r="S63" s="180"/>
      <c r="T63" s="180"/>
      <c r="U63" s="180"/>
      <c r="V63" s="180"/>
    </row>
    <row r="64" spans="1:22" s="46" customFormat="1" ht="25.5" customHeight="1" thickBot="1">
      <c r="A64" s="722" t="s">
        <v>267</v>
      </c>
      <c r="B64" s="183"/>
      <c r="C64" s="214"/>
      <c r="D64" s="184"/>
      <c r="E64" s="184"/>
      <c r="F64" s="185"/>
      <c r="G64" s="183"/>
      <c r="H64" s="186"/>
      <c r="I64" s="186"/>
      <c r="J64" s="171"/>
      <c r="K64" s="171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</row>
    <row r="65" spans="1:22" s="22" customFormat="1" ht="16" customHeight="1" thickTop="1" thickBot="1">
      <c r="A65" s="610" t="s">
        <v>0</v>
      </c>
      <c r="B65" s="243" t="s">
        <v>1</v>
      </c>
      <c r="C65" s="803" t="s">
        <v>402</v>
      </c>
      <c r="D65" s="1160"/>
      <c r="E65" s="803" t="s">
        <v>382</v>
      </c>
      <c r="F65" s="1160"/>
      <c r="G65" s="803" t="s">
        <v>381</v>
      </c>
      <c r="H65" s="1160"/>
      <c r="I65" s="803" t="s">
        <v>431</v>
      </c>
      <c r="J65" s="1160"/>
      <c r="K65" s="861" t="s">
        <v>207</v>
      </c>
      <c r="L65" s="862"/>
      <c r="M65" s="861" t="s">
        <v>208</v>
      </c>
      <c r="N65" s="862"/>
      <c r="O65" s="861" t="s">
        <v>209</v>
      </c>
      <c r="P65" s="862"/>
      <c r="Q65" s="861" t="s">
        <v>210</v>
      </c>
      <c r="R65" s="862"/>
      <c r="S65" s="180"/>
      <c r="T65" s="180"/>
      <c r="U65" s="180"/>
      <c r="V65" s="180"/>
    </row>
    <row r="66" spans="1:22" s="18" customFormat="1" ht="16" customHeight="1" thickTop="1" thickBot="1">
      <c r="A66" s="466" t="s">
        <v>643</v>
      </c>
      <c r="B66" s="468" t="s">
        <v>644</v>
      </c>
      <c r="C66" s="1158">
        <v>44052</v>
      </c>
      <c r="D66" s="1159"/>
      <c r="E66" s="1074">
        <v>44053</v>
      </c>
      <c r="F66" s="1153"/>
      <c r="G66" s="1074" t="s">
        <v>465</v>
      </c>
      <c r="H66" s="1153"/>
      <c r="I66" s="1074">
        <v>44055</v>
      </c>
      <c r="J66" s="1153"/>
      <c r="K66" s="1158">
        <v>44087</v>
      </c>
      <c r="L66" s="1159"/>
      <c r="M66" s="1158">
        <v>44082</v>
      </c>
      <c r="N66" s="1159"/>
      <c r="O66" s="1158">
        <v>44080</v>
      </c>
      <c r="P66" s="1159"/>
      <c r="Q66" s="1099">
        <v>44089</v>
      </c>
      <c r="R66" s="1115"/>
      <c r="S66" s="190"/>
      <c r="T66" s="190"/>
      <c r="U66" s="190"/>
      <c r="V66" s="190"/>
    </row>
    <row r="67" spans="1:22" s="18" customFormat="1" ht="16" customHeight="1" thickTop="1" thickBot="1">
      <c r="A67" s="466" t="s">
        <v>438</v>
      </c>
      <c r="B67" s="642" t="s">
        <v>131</v>
      </c>
      <c r="C67" s="1158" t="s">
        <v>451</v>
      </c>
      <c r="D67" s="1159"/>
      <c r="E67" s="1074" t="s">
        <v>430</v>
      </c>
      <c r="F67" s="1153"/>
      <c r="G67" s="1074" t="s">
        <v>131</v>
      </c>
      <c r="H67" s="1153"/>
      <c r="I67" s="1074" t="s">
        <v>451</v>
      </c>
      <c r="J67" s="1153"/>
      <c r="K67" s="1158" t="s">
        <v>451</v>
      </c>
      <c r="L67" s="1159"/>
      <c r="M67" s="1158" t="s">
        <v>451</v>
      </c>
      <c r="N67" s="1159"/>
      <c r="O67" s="1158" t="s">
        <v>451</v>
      </c>
      <c r="P67" s="1159"/>
      <c r="Q67" s="1099" t="s">
        <v>451</v>
      </c>
      <c r="R67" s="1115"/>
      <c r="S67" s="190"/>
      <c r="T67" s="190"/>
      <c r="U67" s="190"/>
      <c r="V67" s="190"/>
    </row>
    <row r="68" spans="1:22" s="18" customFormat="1" ht="16" customHeight="1" thickTop="1">
      <c r="A68" s="616"/>
      <c r="B68" s="604"/>
      <c r="C68" s="606"/>
      <c r="D68" s="606"/>
      <c r="E68" s="605"/>
      <c r="F68" s="605"/>
      <c r="G68" s="605"/>
      <c r="H68" s="605"/>
      <c r="I68" s="605"/>
      <c r="J68" s="605"/>
      <c r="K68" s="606"/>
      <c r="L68" s="606"/>
      <c r="M68" s="606"/>
      <c r="N68" s="606"/>
      <c r="O68" s="606"/>
      <c r="P68" s="606"/>
      <c r="Q68" s="605"/>
      <c r="R68" s="606"/>
      <c r="S68" s="190"/>
      <c r="T68" s="190"/>
      <c r="U68" s="190"/>
      <c r="V68" s="190"/>
    </row>
    <row r="69" spans="1:22" s="18" customFormat="1" ht="16" customHeight="1">
      <c r="A69" s="616"/>
      <c r="B69" s="604"/>
      <c r="C69" s="606"/>
      <c r="D69" s="606"/>
      <c r="E69" s="605"/>
      <c r="F69" s="605"/>
      <c r="G69" s="605"/>
      <c r="H69" s="605"/>
      <c r="I69" s="605"/>
      <c r="J69" s="605"/>
      <c r="K69" s="606"/>
      <c r="L69" s="606"/>
      <c r="M69" s="606"/>
      <c r="N69" s="606"/>
      <c r="O69" s="606"/>
      <c r="P69" s="606"/>
      <c r="Q69" s="605"/>
      <c r="R69" s="606"/>
      <c r="S69" s="190"/>
      <c r="T69" s="190"/>
      <c r="U69" s="190"/>
      <c r="V69" s="190"/>
    </row>
    <row r="70" spans="1:22" s="18" customFormat="1" ht="16" customHeight="1">
      <c r="A70" s="616"/>
      <c r="B70" s="604"/>
      <c r="C70" s="606"/>
      <c r="D70" s="606"/>
      <c r="E70" s="605"/>
      <c r="F70" s="605"/>
      <c r="G70" s="605"/>
      <c r="H70" s="605"/>
      <c r="I70" s="605"/>
      <c r="J70" s="605"/>
      <c r="K70" s="606"/>
      <c r="L70" s="606"/>
      <c r="M70" s="606"/>
      <c r="N70" s="606"/>
      <c r="O70" s="606"/>
      <c r="P70" s="606"/>
      <c r="Q70" s="605"/>
      <c r="R70" s="606"/>
      <c r="S70" s="190"/>
      <c r="T70" s="190"/>
      <c r="U70" s="190"/>
      <c r="V70" s="190"/>
    </row>
    <row r="71" spans="1:22" s="12" customFormat="1" ht="16">
      <c r="A71" s="234" t="s">
        <v>261</v>
      </c>
      <c r="B71" s="229"/>
      <c r="C71" s="228"/>
      <c r="D71" s="228"/>
      <c r="E71" s="228"/>
      <c r="F71" s="228"/>
      <c r="G71" s="228"/>
      <c r="H71" s="228"/>
      <c r="I71" s="228"/>
      <c r="J71" s="220"/>
      <c r="K71" s="220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</row>
    <row r="72" spans="1:22" s="12" customFormat="1" ht="16">
      <c r="A72" s="236" t="s">
        <v>166</v>
      </c>
      <c r="B72" s="229"/>
      <c r="C72" s="228"/>
      <c r="D72" s="228"/>
      <c r="E72" s="228"/>
      <c r="F72" s="228"/>
      <c r="G72" s="228"/>
      <c r="H72" s="228"/>
      <c r="I72" s="228"/>
      <c r="J72" s="220"/>
      <c r="K72" s="220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</row>
    <row r="73" spans="1:22" s="12" customFormat="1" ht="16">
      <c r="A73" s="236"/>
      <c r="B73" s="558"/>
      <c r="C73" s="228"/>
      <c r="D73" s="228"/>
      <c r="E73" s="228"/>
      <c r="F73" s="228"/>
      <c r="G73" s="228"/>
      <c r="H73" s="228"/>
      <c r="I73" s="228"/>
      <c r="J73" s="220"/>
      <c r="K73" s="220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</row>
    <row r="74" spans="1:22" s="12" customFormat="1" ht="16">
      <c r="A74" s="236"/>
      <c r="B74" s="558"/>
      <c r="C74" s="228"/>
      <c r="D74" s="228"/>
      <c r="E74" s="228"/>
      <c r="F74" s="228"/>
      <c r="G74" s="228"/>
      <c r="H74" s="228"/>
      <c r="I74" s="228"/>
      <c r="J74" s="220"/>
      <c r="K74" s="220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</row>
    <row r="75" spans="1:22" s="12" customFormat="1" ht="16">
      <c r="A75" s="236"/>
      <c r="B75" s="558"/>
      <c r="C75" s="228"/>
      <c r="D75" s="228"/>
      <c r="E75" s="228"/>
      <c r="F75" s="228"/>
      <c r="G75" s="228"/>
      <c r="H75" s="228"/>
      <c r="I75" s="228"/>
      <c r="J75" s="220"/>
      <c r="K75" s="220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</row>
    <row r="76" spans="1:22" s="12" customFormat="1" ht="16">
      <c r="A76" s="236"/>
      <c r="B76" s="558"/>
      <c r="C76" s="228"/>
      <c r="D76" s="228"/>
      <c r="E76" s="228"/>
      <c r="F76" s="228"/>
      <c r="G76" s="228"/>
      <c r="H76" s="228"/>
      <c r="I76" s="228"/>
      <c r="J76" s="220"/>
      <c r="K76" s="220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</row>
    <row r="77" spans="1:22" s="12" customFormat="1" ht="16">
      <c r="A77" s="236"/>
      <c r="B77" s="558"/>
      <c r="C77" s="228"/>
      <c r="D77" s="228"/>
      <c r="E77" s="228"/>
      <c r="F77" s="228"/>
      <c r="G77" s="228"/>
      <c r="H77" s="228"/>
      <c r="I77" s="228"/>
      <c r="J77" s="220"/>
      <c r="K77" s="220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</row>
    <row r="78" spans="1:22" s="12" customFormat="1" ht="16">
      <c r="A78" s="236"/>
      <c r="B78" s="558"/>
      <c r="C78" s="228"/>
      <c r="D78" s="228"/>
      <c r="E78" s="228"/>
      <c r="F78" s="228"/>
      <c r="G78" s="228"/>
      <c r="H78" s="228"/>
      <c r="I78" s="228"/>
      <c r="J78" s="220"/>
      <c r="K78" s="220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</row>
    <row r="79" spans="1:22" s="12" customFormat="1" ht="16">
      <c r="A79" s="1052" t="s">
        <v>436</v>
      </c>
      <c r="B79" s="1052"/>
      <c r="C79" s="1052"/>
      <c r="D79" s="1052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209"/>
    </row>
  </sheetData>
  <mergeCells count="325">
    <mergeCell ref="C67:D67"/>
    <mergeCell ref="E67:F67"/>
    <mergeCell ref="G67:H67"/>
    <mergeCell ref="I67:J67"/>
    <mergeCell ref="K67:L67"/>
    <mergeCell ref="M67:N67"/>
    <mergeCell ref="O67:P67"/>
    <mergeCell ref="Q67:R67"/>
    <mergeCell ref="S46:T46"/>
    <mergeCell ref="Q47:R47"/>
    <mergeCell ref="S47:T47"/>
    <mergeCell ref="Q48:R48"/>
    <mergeCell ref="S48:T48"/>
    <mergeCell ref="Q49:R49"/>
    <mergeCell ref="S49:T49"/>
    <mergeCell ref="S50:T50"/>
    <mergeCell ref="Q50:R50"/>
    <mergeCell ref="S59:T59"/>
    <mergeCell ref="Q60:R60"/>
    <mergeCell ref="S60:T60"/>
    <mergeCell ref="Q61:R61"/>
    <mergeCell ref="S61:T61"/>
    <mergeCell ref="Q62:R62"/>
    <mergeCell ref="S62:T62"/>
    <mergeCell ref="C19:D19"/>
    <mergeCell ref="O19:R19"/>
    <mergeCell ref="M19:N19"/>
    <mergeCell ref="K19:L19"/>
    <mergeCell ref="I19:J19"/>
    <mergeCell ref="G19:H19"/>
    <mergeCell ref="E19:F19"/>
    <mergeCell ref="C50:D50"/>
    <mergeCell ref="E50:F50"/>
    <mergeCell ref="G50:H50"/>
    <mergeCell ref="I50:J50"/>
    <mergeCell ref="K50:L50"/>
    <mergeCell ref="M50:N50"/>
    <mergeCell ref="O50:P50"/>
    <mergeCell ref="Q46:R46"/>
    <mergeCell ref="K48:L48"/>
    <mergeCell ref="G47:H47"/>
    <mergeCell ref="I47:J47"/>
    <mergeCell ref="K47:L47"/>
    <mergeCell ref="M47:N47"/>
    <mergeCell ref="O47:P47"/>
    <mergeCell ref="M48:N48"/>
    <mergeCell ref="G36:H36"/>
    <mergeCell ref="I36:J36"/>
    <mergeCell ref="C62:D62"/>
    <mergeCell ref="E62:F62"/>
    <mergeCell ref="G62:H62"/>
    <mergeCell ref="M62:N62"/>
    <mergeCell ref="O62:P62"/>
    <mergeCell ref="O43:P43"/>
    <mergeCell ref="Q43:R43"/>
    <mergeCell ref="C49:D49"/>
    <mergeCell ref="E49:F49"/>
    <mergeCell ref="G49:H49"/>
    <mergeCell ref="I49:J49"/>
    <mergeCell ref="K49:L49"/>
    <mergeCell ref="M49:N49"/>
    <mergeCell ref="O49:P49"/>
    <mergeCell ref="C60:D60"/>
    <mergeCell ref="E60:F60"/>
    <mergeCell ref="I60:J60"/>
    <mergeCell ref="C54:D54"/>
    <mergeCell ref="E54:F54"/>
    <mergeCell ref="Q59:R59"/>
    <mergeCell ref="Q55:R55"/>
    <mergeCell ref="G61:H61"/>
    <mergeCell ref="I61:J61"/>
    <mergeCell ref="K61:L61"/>
    <mergeCell ref="G54:H54"/>
    <mergeCell ref="I54:J54"/>
    <mergeCell ref="E65:F65"/>
    <mergeCell ref="G65:H65"/>
    <mergeCell ref="I65:J65"/>
    <mergeCell ref="K65:L65"/>
    <mergeCell ref="K60:L60"/>
    <mergeCell ref="G59:H59"/>
    <mergeCell ref="G60:H60"/>
    <mergeCell ref="I62:J62"/>
    <mergeCell ref="K62:L62"/>
    <mergeCell ref="C55:D55"/>
    <mergeCell ref="E55:F55"/>
    <mergeCell ref="I55:J55"/>
    <mergeCell ref="I59:J59"/>
    <mergeCell ref="K59:L59"/>
    <mergeCell ref="K55:L55"/>
    <mergeCell ref="G55:H55"/>
    <mergeCell ref="C59:D59"/>
    <mergeCell ref="E59:F59"/>
    <mergeCell ref="K38:L38"/>
    <mergeCell ref="M38:N38"/>
    <mergeCell ref="O38:P38"/>
    <mergeCell ref="O46:P46"/>
    <mergeCell ref="G46:H46"/>
    <mergeCell ref="I46:J46"/>
    <mergeCell ref="K46:L46"/>
    <mergeCell ref="G43:H43"/>
    <mergeCell ref="I43:J43"/>
    <mergeCell ref="K43:L43"/>
    <mergeCell ref="M66:N66"/>
    <mergeCell ref="C66:D66"/>
    <mergeCell ref="O66:P66"/>
    <mergeCell ref="C65:D65"/>
    <mergeCell ref="C47:D47"/>
    <mergeCell ref="E47:F47"/>
    <mergeCell ref="K54:L54"/>
    <mergeCell ref="C53:D53"/>
    <mergeCell ref="E53:F53"/>
    <mergeCell ref="G53:H53"/>
    <mergeCell ref="I53:J53"/>
    <mergeCell ref="K53:L53"/>
    <mergeCell ref="E66:F66"/>
    <mergeCell ref="G66:H66"/>
    <mergeCell ref="I66:J66"/>
    <mergeCell ref="K66:L66"/>
    <mergeCell ref="M54:N54"/>
    <mergeCell ref="M59:N59"/>
    <mergeCell ref="O59:P59"/>
    <mergeCell ref="M55:N55"/>
    <mergeCell ref="O55:P55"/>
    <mergeCell ref="O65:P65"/>
    <mergeCell ref="C61:D61"/>
    <mergeCell ref="E61:F61"/>
    <mergeCell ref="Q66:R66"/>
    <mergeCell ref="O8:P8"/>
    <mergeCell ref="O9:P9"/>
    <mergeCell ref="Q8:R8"/>
    <mergeCell ref="Q9:R9"/>
    <mergeCell ref="C15:D15"/>
    <mergeCell ref="E15:F15"/>
    <mergeCell ref="G15:H15"/>
    <mergeCell ref="I15:J15"/>
    <mergeCell ref="K15:L15"/>
    <mergeCell ref="M15:N15"/>
    <mergeCell ref="O15:P15"/>
    <mergeCell ref="Q15:R15"/>
    <mergeCell ref="C12:D12"/>
    <mergeCell ref="E12:F12"/>
    <mergeCell ref="G12:H12"/>
    <mergeCell ref="I12:J12"/>
    <mergeCell ref="K12:L12"/>
    <mergeCell ref="M12:N12"/>
    <mergeCell ref="O12:P12"/>
    <mergeCell ref="Q12:R12"/>
    <mergeCell ref="C13:D13"/>
    <mergeCell ref="E13:F13"/>
    <mergeCell ref="M65:N65"/>
    <mergeCell ref="Q65:R65"/>
    <mergeCell ref="M13:N13"/>
    <mergeCell ref="O13:P13"/>
    <mergeCell ref="Q13:R13"/>
    <mergeCell ref="O14:P14"/>
    <mergeCell ref="Q14:R14"/>
    <mergeCell ref="O29:R29"/>
    <mergeCell ref="O6:P6"/>
    <mergeCell ref="Q6:R6"/>
    <mergeCell ref="O23:R23"/>
    <mergeCell ref="O22:R22"/>
    <mergeCell ref="M46:N46"/>
    <mergeCell ref="M43:N43"/>
    <mergeCell ref="M60:N60"/>
    <mergeCell ref="O60:P60"/>
    <mergeCell ref="M61:N61"/>
    <mergeCell ref="O61:P61"/>
    <mergeCell ref="Q36:R36"/>
    <mergeCell ref="O53:P53"/>
    <mergeCell ref="Q53:R53"/>
    <mergeCell ref="O54:P54"/>
    <mergeCell ref="Q54:R54"/>
    <mergeCell ref="M53:N53"/>
    <mergeCell ref="O48:P48"/>
    <mergeCell ref="I7:J7"/>
    <mergeCell ref="K7:L7"/>
    <mergeCell ref="G28:H31"/>
    <mergeCell ref="I28:J31"/>
    <mergeCell ref="C14:D14"/>
    <mergeCell ref="E14:F14"/>
    <mergeCell ref="G14:H14"/>
    <mergeCell ref="I14:J14"/>
    <mergeCell ref="K14:L14"/>
    <mergeCell ref="C16:D16"/>
    <mergeCell ref="E16:F16"/>
    <mergeCell ref="G16:H16"/>
    <mergeCell ref="K30:L30"/>
    <mergeCell ref="K23:L23"/>
    <mergeCell ref="C24:D27"/>
    <mergeCell ref="G13:H13"/>
    <mergeCell ref="I13:J13"/>
    <mergeCell ref="K13:L13"/>
    <mergeCell ref="C9:D9"/>
    <mergeCell ref="E9:F9"/>
    <mergeCell ref="G9:H9"/>
    <mergeCell ref="I9:J9"/>
    <mergeCell ref="K9:L9"/>
    <mergeCell ref="K20:L20"/>
    <mergeCell ref="O24:R24"/>
    <mergeCell ref="K25:L25"/>
    <mergeCell ref="O20:R20"/>
    <mergeCell ref="K21:L21"/>
    <mergeCell ref="M21:N21"/>
    <mergeCell ref="O21:R21"/>
    <mergeCell ref="C6:D6"/>
    <mergeCell ref="E6:F6"/>
    <mergeCell ref="G6:H6"/>
    <mergeCell ref="I6:J6"/>
    <mergeCell ref="K6:L6"/>
    <mergeCell ref="M6:N6"/>
    <mergeCell ref="A11:H11"/>
    <mergeCell ref="A20:A23"/>
    <mergeCell ref="K22:L22"/>
    <mergeCell ref="M22:N22"/>
    <mergeCell ref="C20:D23"/>
    <mergeCell ref="E20:F23"/>
    <mergeCell ref="G20:H23"/>
    <mergeCell ref="O16:P16"/>
    <mergeCell ref="Q16:R16"/>
    <mergeCell ref="C7:D7"/>
    <mergeCell ref="E7:F7"/>
    <mergeCell ref="G7:H7"/>
    <mergeCell ref="S35:T35"/>
    <mergeCell ref="C35:D35"/>
    <mergeCell ref="E35:F35"/>
    <mergeCell ref="G35:H35"/>
    <mergeCell ref="I35:J35"/>
    <mergeCell ref="K35:L35"/>
    <mergeCell ref="M35:N35"/>
    <mergeCell ref="O35:P35"/>
    <mergeCell ref="Q35:R35"/>
    <mergeCell ref="S36:T36"/>
    <mergeCell ref="O41:P41"/>
    <mergeCell ref="Q41:R41"/>
    <mergeCell ref="C42:D42"/>
    <mergeCell ref="E42:F42"/>
    <mergeCell ref="G42:H42"/>
    <mergeCell ref="I42:J42"/>
    <mergeCell ref="K42:L42"/>
    <mergeCell ref="M42:N42"/>
    <mergeCell ref="O42:P42"/>
    <mergeCell ref="Q42:R42"/>
    <mergeCell ref="C36:D36"/>
    <mergeCell ref="M41:N41"/>
    <mergeCell ref="C41:D41"/>
    <mergeCell ref="E41:F41"/>
    <mergeCell ref="G41:H41"/>
    <mergeCell ref="I41:J41"/>
    <mergeCell ref="K41:L41"/>
    <mergeCell ref="E36:F36"/>
    <mergeCell ref="O37:P37"/>
    <mergeCell ref="Q37:R37"/>
    <mergeCell ref="S37:T37"/>
    <mergeCell ref="Q38:R38"/>
    <mergeCell ref="S38:T38"/>
    <mergeCell ref="C48:D48"/>
    <mergeCell ref="E48:F48"/>
    <mergeCell ref="B20:B23"/>
    <mergeCell ref="A24:A27"/>
    <mergeCell ref="B24:B27"/>
    <mergeCell ref="A33:J34"/>
    <mergeCell ref="C37:D37"/>
    <mergeCell ref="E37:F37"/>
    <mergeCell ref="G37:H37"/>
    <mergeCell ref="I37:J37"/>
    <mergeCell ref="I24:J27"/>
    <mergeCell ref="G48:H48"/>
    <mergeCell ref="I48:J48"/>
    <mergeCell ref="C46:D46"/>
    <mergeCell ref="E46:F46"/>
    <mergeCell ref="C43:D43"/>
    <mergeCell ref="E43:F43"/>
    <mergeCell ref="C38:D38"/>
    <mergeCell ref="E38:F38"/>
    <mergeCell ref="I20:J23"/>
    <mergeCell ref="G38:H38"/>
    <mergeCell ref="I38:J38"/>
    <mergeCell ref="M20:N20"/>
    <mergeCell ref="I16:J16"/>
    <mergeCell ref="K16:L16"/>
    <mergeCell ref="M16:N16"/>
    <mergeCell ref="K26:L26"/>
    <mergeCell ref="M26:N26"/>
    <mergeCell ref="K27:L27"/>
    <mergeCell ref="M27:N27"/>
    <mergeCell ref="K24:L24"/>
    <mergeCell ref="M24:N24"/>
    <mergeCell ref="M29:N29"/>
    <mergeCell ref="M37:N37"/>
    <mergeCell ref="M25:N25"/>
    <mergeCell ref="A28:A31"/>
    <mergeCell ref="B28:B31"/>
    <mergeCell ref="C28:D31"/>
    <mergeCell ref="E28:F31"/>
    <mergeCell ref="O25:R25"/>
    <mergeCell ref="O26:R26"/>
    <mergeCell ref="K37:L37"/>
    <mergeCell ref="M30:N30"/>
    <mergeCell ref="K36:L36"/>
    <mergeCell ref="M36:N36"/>
    <mergeCell ref="O36:P36"/>
    <mergeCell ref="M9:N9"/>
    <mergeCell ref="A79:U7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30:R30"/>
    <mergeCell ref="K31:L31"/>
    <mergeCell ref="M31:N31"/>
    <mergeCell ref="O31:R31"/>
    <mergeCell ref="E24:F27"/>
    <mergeCell ref="G24:H27"/>
    <mergeCell ref="O27:R27"/>
    <mergeCell ref="K28:L28"/>
    <mergeCell ref="M14:N14"/>
    <mergeCell ref="M23:N23"/>
    <mergeCell ref="M28:N28"/>
    <mergeCell ref="O28:R28"/>
    <mergeCell ref="K29:L29"/>
  </mergeCells>
  <phoneticPr fontId="22"/>
  <printOptions horizontalCentered="1"/>
  <pageMargins left="0.23622047244094488" right="0.23622047244094488" top="0.39370078740157483" bottom="0.39370078740157483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78"/>
  <sheetViews>
    <sheetView view="pageBreakPreview" zoomScaleNormal="70" zoomScaleSheetLayoutView="100" zoomScalePageLayoutView="35" workbookViewId="0">
      <selection activeCell="D47" sqref="D47"/>
    </sheetView>
  </sheetViews>
  <sheetFormatPr baseColWidth="10" defaultColWidth="9" defaultRowHeight="14"/>
  <cols>
    <col min="1" max="1" width="29.6640625" style="3" customWidth="1"/>
    <col min="2" max="2" width="9.6640625" style="3" customWidth="1"/>
    <col min="3" max="18" width="8.1640625" style="3" customWidth="1"/>
    <col min="19" max="16384" width="9" style="125"/>
  </cols>
  <sheetData>
    <row r="1" spans="1:18" ht="59">
      <c r="A1" s="1" t="s">
        <v>105</v>
      </c>
      <c r="B1" s="2"/>
      <c r="C1" s="2"/>
      <c r="D1" s="2"/>
      <c r="E1" s="2"/>
      <c r="F1" s="2"/>
      <c r="G1" s="2"/>
      <c r="N1" s="4"/>
      <c r="O1" s="5"/>
      <c r="R1" s="6"/>
    </row>
    <row r="2" spans="1:18" ht="18">
      <c r="A2" s="7"/>
      <c r="B2" s="7"/>
      <c r="C2" s="7"/>
      <c r="D2" s="7"/>
      <c r="E2" s="7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10" t="s">
        <v>226</v>
      </c>
    </row>
    <row r="3" spans="1:18" ht="16">
      <c r="A3" s="11"/>
      <c r="B3" s="11"/>
      <c r="C3" s="11"/>
      <c r="D3" s="11"/>
      <c r="E3" s="11"/>
      <c r="F3" s="11"/>
      <c r="G3" s="12"/>
      <c r="H3" s="12"/>
      <c r="I3" s="12"/>
      <c r="J3" s="12"/>
      <c r="K3" s="13"/>
      <c r="L3" s="12"/>
      <c r="M3" s="12"/>
      <c r="N3" s="12"/>
      <c r="O3" s="12"/>
      <c r="P3" s="14"/>
      <c r="Q3" s="14"/>
      <c r="R3" s="15" t="s">
        <v>106</v>
      </c>
    </row>
    <row r="4" spans="1:18" ht="16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7"/>
      <c r="P4" s="17"/>
      <c r="Q4" s="17"/>
      <c r="R4" s="17"/>
    </row>
    <row r="5" spans="1:18" ht="16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197"/>
      <c r="N5" s="197"/>
      <c r="O5" s="197"/>
      <c r="P5" s="197"/>
      <c r="Q5" s="197"/>
      <c r="R5" s="197"/>
    </row>
    <row r="6" spans="1:18" ht="16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197"/>
      <c r="N6" s="197"/>
      <c r="O6" s="197"/>
      <c r="P6" s="197"/>
      <c r="Q6" s="197"/>
      <c r="R6" s="197"/>
    </row>
    <row r="7" spans="1:18" ht="16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197"/>
      <c r="N7" s="197"/>
      <c r="O7" s="197"/>
      <c r="P7" s="197"/>
      <c r="Q7" s="197"/>
      <c r="R7" s="197"/>
    </row>
    <row r="8" spans="1:18" ht="29" thickBot="1">
      <c r="A8" s="722" t="s">
        <v>248</v>
      </c>
      <c r="B8" s="182"/>
      <c r="C8" s="182"/>
      <c r="D8" s="182"/>
      <c r="E8" s="182"/>
      <c r="F8" s="182"/>
      <c r="G8" s="182"/>
      <c r="H8" s="491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18" ht="17" thickTop="1">
      <c r="A9" s="243"/>
      <c r="B9" s="217"/>
      <c r="C9" s="791" t="s">
        <v>378</v>
      </c>
      <c r="D9" s="792"/>
      <c r="E9" s="791" t="s">
        <v>379</v>
      </c>
      <c r="F9" s="792"/>
      <c r="G9" s="791" t="s">
        <v>380</v>
      </c>
      <c r="H9" s="792"/>
      <c r="I9" s="800" t="s">
        <v>269</v>
      </c>
      <c r="J9" s="800"/>
      <c r="K9" s="786" t="s">
        <v>132</v>
      </c>
      <c r="L9" s="786"/>
      <c r="M9" s="786" t="s">
        <v>238</v>
      </c>
      <c r="N9" s="786"/>
      <c r="O9" s="801" t="s">
        <v>110</v>
      </c>
      <c r="P9" s="801"/>
      <c r="Q9" s="801" t="s">
        <v>241</v>
      </c>
      <c r="R9" s="801"/>
    </row>
    <row r="10" spans="1:18" ht="17" thickBot="1">
      <c r="A10" s="174" t="s">
        <v>0</v>
      </c>
      <c r="B10" s="382" t="s">
        <v>127</v>
      </c>
      <c r="C10" s="790" t="s">
        <v>78</v>
      </c>
      <c r="D10" s="790"/>
      <c r="E10" s="790" t="s">
        <v>68</v>
      </c>
      <c r="F10" s="790"/>
      <c r="G10" s="790" t="s">
        <v>73</v>
      </c>
      <c r="H10" s="790"/>
      <c r="I10" s="790" t="s">
        <v>24</v>
      </c>
      <c r="J10" s="790"/>
      <c r="K10" s="790" t="s">
        <v>24</v>
      </c>
      <c r="L10" s="790"/>
      <c r="M10" s="790" t="s">
        <v>24</v>
      </c>
      <c r="N10" s="790"/>
      <c r="O10" s="802" t="s">
        <v>68</v>
      </c>
      <c r="P10" s="802"/>
      <c r="Q10" s="790" t="s">
        <v>68</v>
      </c>
      <c r="R10" s="790"/>
    </row>
    <row r="11" spans="1:18" ht="17" thickTop="1">
      <c r="A11" s="231" t="s">
        <v>459</v>
      </c>
      <c r="B11" s="510" t="s">
        <v>620</v>
      </c>
      <c r="C11" s="794">
        <v>44048</v>
      </c>
      <c r="D11" s="795"/>
      <c r="E11" s="798">
        <f>C11+2</f>
        <v>44050</v>
      </c>
      <c r="F11" s="795"/>
      <c r="G11" s="798">
        <f>E11+4</f>
        <v>44054</v>
      </c>
      <c r="H11" s="795"/>
      <c r="I11" s="798">
        <f>G11+2</f>
        <v>44056</v>
      </c>
      <c r="J11" s="795"/>
      <c r="K11" s="793">
        <f>I11+14</f>
        <v>44070</v>
      </c>
      <c r="L11" s="793"/>
      <c r="M11" s="793">
        <f>K11+7</f>
        <v>44077</v>
      </c>
      <c r="N11" s="793"/>
      <c r="O11" s="793">
        <f>M11+1</f>
        <v>44078</v>
      </c>
      <c r="P11" s="793"/>
      <c r="Q11" s="793">
        <f>O11</f>
        <v>44078</v>
      </c>
      <c r="R11" s="793"/>
    </row>
    <row r="12" spans="1:18" ht="16">
      <c r="A12" s="232" t="s">
        <v>460</v>
      </c>
      <c r="B12" s="485" t="s">
        <v>540</v>
      </c>
      <c r="C12" s="796">
        <f>C11+7</f>
        <v>44055</v>
      </c>
      <c r="D12" s="779"/>
      <c r="E12" s="778">
        <f>C12+2</f>
        <v>44057</v>
      </c>
      <c r="F12" s="779"/>
      <c r="G12" s="778">
        <f>E12+4</f>
        <v>44061</v>
      </c>
      <c r="H12" s="779"/>
      <c r="I12" s="778">
        <f t="shared" ref="I12:I15" si="0">G12+2</f>
        <v>44063</v>
      </c>
      <c r="J12" s="779"/>
      <c r="K12" s="780">
        <f t="shared" ref="K12:K15" si="1">I12+14</f>
        <v>44077</v>
      </c>
      <c r="L12" s="780"/>
      <c r="M12" s="780">
        <f t="shared" ref="M12:M15" si="2">K12+7</f>
        <v>44084</v>
      </c>
      <c r="N12" s="780"/>
      <c r="O12" s="780">
        <f t="shared" ref="O12:O15" si="3">M12+1</f>
        <v>44085</v>
      </c>
      <c r="P12" s="780"/>
      <c r="Q12" s="780">
        <f t="shared" ref="Q12:Q15" si="4">O12</f>
        <v>44085</v>
      </c>
      <c r="R12" s="780"/>
    </row>
    <row r="13" spans="1:18" ht="16">
      <c r="A13" s="232" t="s">
        <v>541</v>
      </c>
      <c r="B13" s="485" t="s">
        <v>542</v>
      </c>
      <c r="C13" s="796">
        <f>C12+7</f>
        <v>44062</v>
      </c>
      <c r="D13" s="779"/>
      <c r="E13" s="778">
        <f>C13+2</f>
        <v>44064</v>
      </c>
      <c r="F13" s="779"/>
      <c r="G13" s="778">
        <f>E13+4</f>
        <v>44068</v>
      </c>
      <c r="H13" s="779"/>
      <c r="I13" s="778">
        <f t="shared" si="0"/>
        <v>44070</v>
      </c>
      <c r="J13" s="779"/>
      <c r="K13" s="780">
        <f t="shared" si="1"/>
        <v>44084</v>
      </c>
      <c r="L13" s="780"/>
      <c r="M13" s="780">
        <f t="shared" si="2"/>
        <v>44091</v>
      </c>
      <c r="N13" s="780"/>
      <c r="O13" s="780">
        <f t="shared" si="3"/>
        <v>44092</v>
      </c>
      <c r="P13" s="780"/>
      <c r="Q13" s="780">
        <f t="shared" si="4"/>
        <v>44092</v>
      </c>
      <c r="R13" s="780"/>
    </row>
    <row r="14" spans="1:18" s="472" customFormat="1" ht="16">
      <c r="A14" s="232" t="s">
        <v>459</v>
      </c>
      <c r="B14" s="485" t="s">
        <v>621</v>
      </c>
      <c r="C14" s="796">
        <f>C13+7</f>
        <v>44069</v>
      </c>
      <c r="D14" s="779"/>
      <c r="E14" s="778">
        <f>C14+2</f>
        <v>44071</v>
      </c>
      <c r="F14" s="779"/>
      <c r="G14" s="778">
        <f>E14+4</f>
        <v>44075</v>
      </c>
      <c r="H14" s="779"/>
      <c r="I14" s="778">
        <f t="shared" si="0"/>
        <v>44077</v>
      </c>
      <c r="J14" s="779"/>
      <c r="K14" s="780">
        <f t="shared" si="1"/>
        <v>44091</v>
      </c>
      <c r="L14" s="780"/>
      <c r="M14" s="780">
        <f t="shared" si="2"/>
        <v>44098</v>
      </c>
      <c r="N14" s="780"/>
      <c r="O14" s="780">
        <f t="shared" si="3"/>
        <v>44099</v>
      </c>
      <c r="P14" s="780"/>
      <c r="Q14" s="780">
        <f t="shared" si="4"/>
        <v>44099</v>
      </c>
      <c r="R14" s="780"/>
    </row>
    <row r="15" spans="1:18" s="472" customFormat="1" ht="17" thickBot="1">
      <c r="A15" s="218" t="s">
        <v>450</v>
      </c>
      <c r="B15" s="488" t="s">
        <v>131</v>
      </c>
      <c r="C15" s="797">
        <f>C14+7</f>
        <v>44076</v>
      </c>
      <c r="D15" s="782"/>
      <c r="E15" s="781">
        <f>C15+2</f>
        <v>44078</v>
      </c>
      <c r="F15" s="782"/>
      <c r="G15" s="781">
        <f>E15+4</f>
        <v>44082</v>
      </c>
      <c r="H15" s="782"/>
      <c r="I15" s="781">
        <f t="shared" si="0"/>
        <v>44084</v>
      </c>
      <c r="J15" s="782"/>
      <c r="K15" s="805">
        <f t="shared" si="1"/>
        <v>44098</v>
      </c>
      <c r="L15" s="805"/>
      <c r="M15" s="805">
        <f t="shared" si="2"/>
        <v>44105</v>
      </c>
      <c r="N15" s="805"/>
      <c r="O15" s="805">
        <f t="shared" si="3"/>
        <v>44106</v>
      </c>
      <c r="P15" s="805"/>
      <c r="Q15" s="805">
        <f t="shared" si="4"/>
        <v>44106</v>
      </c>
      <c r="R15" s="805"/>
    </row>
    <row r="16" spans="1:18" ht="17" thickTop="1">
      <c r="A16" s="42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197"/>
      <c r="N16" s="197"/>
      <c r="O16" s="197"/>
      <c r="P16" s="197"/>
      <c r="Q16" s="197"/>
      <c r="R16" s="197"/>
    </row>
    <row r="17" spans="1:18" ht="16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197"/>
      <c r="N17" s="197"/>
      <c r="O17" s="197"/>
      <c r="P17" s="197"/>
      <c r="Q17" s="197"/>
      <c r="R17" s="197"/>
    </row>
    <row r="18" spans="1:18" ht="16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197"/>
      <c r="N18" s="197"/>
      <c r="O18" s="197"/>
      <c r="P18" s="197"/>
      <c r="Q18" s="197"/>
      <c r="R18" s="197"/>
    </row>
    <row r="19" spans="1:18" ht="16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197"/>
      <c r="N19" s="197"/>
      <c r="O19" s="197"/>
      <c r="P19" s="197"/>
      <c r="Q19" s="197"/>
      <c r="R19" s="197"/>
    </row>
    <row r="20" spans="1:18" ht="16">
      <c r="A20" s="355"/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197"/>
      <c r="N20" s="197"/>
      <c r="O20" s="197"/>
      <c r="P20" s="197"/>
      <c r="Q20" s="197"/>
      <c r="R20" s="197"/>
    </row>
    <row r="21" spans="1:18" ht="16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197"/>
      <c r="N21" s="197"/>
      <c r="O21" s="197"/>
      <c r="P21" s="197"/>
      <c r="Q21" s="197"/>
      <c r="R21" s="197"/>
    </row>
    <row r="22" spans="1:18" ht="30.75" customHeight="1" thickBot="1">
      <c r="A22" s="725" t="s">
        <v>277</v>
      </c>
      <c r="B22" s="470"/>
      <c r="C22" s="470"/>
      <c r="D22" s="470"/>
      <c r="E22" s="470"/>
      <c r="F22" s="492"/>
      <c r="G22" s="470"/>
      <c r="H22" s="471"/>
      <c r="I22" s="799"/>
      <c r="J22" s="799"/>
      <c r="K22" s="799"/>
      <c r="L22" s="799"/>
      <c r="M22" s="799"/>
      <c r="N22" s="799"/>
      <c r="O22" s="799"/>
      <c r="P22" s="799"/>
      <c r="Q22" s="799"/>
      <c r="R22" s="799"/>
    </row>
    <row r="23" spans="1:18" ht="17" thickTop="1">
      <c r="A23" s="308"/>
      <c r="B23" s="194"/>
      <c r="C23" s="792" t="s">
        <v>381</v>
      </c>
      <c r="D23" s="792"/>
      <c r="E23" s="792" t="s">
        <v>382</v>
      </c>
      <c r="F23" s="792"/>
      <c r="G23" s="792" t="s">
        <v>383</v>
      </c>
      <c r="H23" s="792"/>
      <c r="I23" s="803"/>
      <c r="J23" s="804"/>
      <c r="K23" s="801" t="s">
        <v>132</v>
      </c>
      <c r="L23" s="801"/>
      <c r="M23" s="801" t="s">
        <v>107</v>
      </c>
      <c r="N23" s="801"/>
      <c r="O23" s="801" t="s">
        <v>108</v>
      </c>
      <c r="P23" s="801"/>
      <c r="Q23" s="801"/>
      <c r="R23" s="801"/>
    </row>
    <row r="24" spans="1:18" ht="17" thickBot="1">
      <c r="A24" s="195" t="s">
        <v>0</v>
      </c>
      <c r="B24" s="430" t="s">
        <v>7</v>
      </c>
      <c r="C24" s="790" t="s">
        <v>173</v>
      </c>
      <c r="D24" s="790"/>
      <c r="E24" s="790" t="s">
        <v>68</v>
      </c>
      <c r="F24" s="790"/>
      <c r="G24" s="790" t="s">
        <v>94</v>
      </c>
      <c r="H24" s="790"/>
      <c r="I24" s="790"/>
      <c r="J24" s="790"/>
      <c r="K24" s="790" t="s">
        <v>351</v>
      </c>
      <c r="L24" s="790"/>
      <c r="M24" s="802" t="s">
        <v>352</v>
      </c>
      <c r="N24" s="802"/>
      <c r="O24" s="802" t="s">
        <v>353</v>
      </c>
      <c r="P24" s="802"/>
      <c r="Q24" s="802"/>
      <c r="R24" s="802"/>
    </row>
    <row r="25" spans="1:18" ht="17" thickTop="1">
      <c r="A25" s="237" t="s">
        <v>481</v>
      </c>
      <c r="B25" s="523" t="s">
        <v>480</v>
      </c>
      <c r="C25" s="356">
        <v>44040</v>
      </c>
      <c r="D25" s="357">
        <f>C25+1</f>
        <v>44041</v>
      </c>
      <c r="E25" s="793">
        <f>D25+2</f>
        <v>44043</v>
      </c>
      <c r="F25" s="793"/>
      <c r="G25" s="793">
        <f>E25+2</f>
        <v>44045</v>
      </c>
      <c r="H25" s="793"/>
      <c r="I25" s="798"/>
      <c r="J25" s="795"/>
      <c r="K25" s="793">
        <f>G25+10</f>
        <v>44055</v>
      </c>
      <c r="L25" s="793"/>
      <c r="M25" s="793">
        <f>K25+6</f>
        <v>44061</v>
      </c>
      <c r="N25" s="793"/>
      <c r="O25" s="793">
        <f>K25+10</f>
        <v>44065</v>
      </c>
      <c r="P25" s="793"/>
      <c r="Q25" s="793"/>
      <c r="R25" s="793"/>
    </row>
    <row r="26" spans="1:18" ht="16">
      <c r="A26" s="238" t="s">
        <v>513</v>
      </c>
      <c r="B26" s="486" t="s">
        <v>514</v>
      </c>
      <c r="C26" s="358">
        <f>C25+7</f>
        <v>44047</v>
      </c>
      <c r="D26" s="359">
        <f t="shared" ref="D26:D29" si="5">C26+1</f>
        <v>44048</v>
      </c>
      <c r="E26" s="778">
        <f t="shared" ref="E26:E29" si="6">D26+2</f>
        <v>44050</v>
      </c>
      <c r="F26" s="779"/>
      <c r="G26" s="778">
        <f t="shared" ref="G26:G29" si="7">E26+2</f>
        <v>44052</v>
      </c>
      <c r="H26" s="779"/>
      <c r="I26" s="778"/>
      <c r="J26" s="779"/>
      <c r="K26" s="778">
        <f t="shared" ref="K26:K29" si="8">G26+10</f>
        <v>44062</v>
      </c>
      <c r="L26" s="779"/>
      <c r="M26" s="778">
        <f t="shared" ref="M26:M29" si="9">K26+6</f>
        <v>44068</v>
      </c>
      <c r="N26" s="779"/>
      <c r="O26" s="778">
        <f t="shared" ref="O26:O29" si="10">K26+10</f>
        <v>44072</v>
      </c>
      <c r="P26" s="779"/>
      <c r="Q26" s="778"/>
      <c r="R26" s="779"/>
    </row>
    <row r="27" spans="1:18" ht="16">
      <c r="A27" s="238" t="s">
        <v>515</v>
      </c>
      <c r="B27" s="176" t="s">
        <v>516</v>
      </c>
      <c r="C27" s="358">
        <f t="shared" ref="C27:C29" si="11">C26+7</f>
        <v>44054</v>
      </c>
      <c r="D27" s="359">
        <f t="shared" si="5"/>
        <v>44055</v>
      </c>
      <c r="E27" s="778">
        <f t="shared" si="6"/>
        <v>44057</v>
      </c>
      <c r="F27" s="779"/>
      <c r="G27" s="778">
        <f t="shared" si="7"/>
        <v>44059</v>
      </c>
      <c r="H27" s="779"/>
      <c r="I27" s="778"/>
      <c r="J27" s="779"/>
      <c r="K27" s="778">
        <f t="shared" si="8"/>
        <v>44069</v>
      </c>
      <c r="L27" s="779"/>
      <c r="M27" s="778">
        <f t="shared" si="9"/>
        <v>44075</v>
      </c>
      <c r="N27" s="779"/>
      <c r="O27" s="778">
        <f t="shared" si="10"/>
        <v>44079</v>
      </c>
      <c r="P27" s="779"/>
      <c r="Q27" s="778"/>
      <c r="R27" s="779"/>
    </row>
    <row r="28" spans="1:18" ht="16">
      <c r="A28" s="238" t="s">
        <v>517</v>
      </c>
      <c r="B28" s="502" t="s">
        <v>518</v>
      </c>
      <c r="C28" s="518">
        <f t="shared" si="11"/>
        <v>44061</v>
      </c>
      <c r="D28" s="519">
        <f t="shared" si="5"/>
        <v>44062</v>
      </c>
      <c r="E28" s="787">
        <f t="shared" si="6"/>
        <v>44064</v>
      </c>
      <c r="F28" s="788"/>
      <c r="G28" s="787">
        <f t="shared" si="7"/>
        <v>44066</v>
      </c>
      <c r="H28" s="788"/>
      <c r="I28" s="787"/>
      <c r="J28" s="788"/>
      <c r="K28" s="787">
        <f t="shared" si="8"/>
        <v>44076</v>
      </c>
      <c r="L28" s="788"/>
      <c r="M28" s="787">
        <f t="shared" si="9"/>
        <v>44082</v>
      </c>
      <c r="N28" s="788"/>
      <c r="O28" s="787">
        <f t="shared" si="10"/>
        <v>44086</v>
      </c>
      <c r="P28" s="788"/>
      <c r="Q28" s="787"/>
      <c r="R28" s="788"/>
    </row>
    <row r="29" spans="1:18" ht="17" thickBot="1">
      <c r="A29" s="239" t="s">
        <v>519</v>
      </c>
      <c r="B29" s="526" t="s">
        <v>520</v>
      </c>
      <c r="C29" s="360">
        <f t="shared" si="11"/>
        <v>44068</v>
      </c>
      <c r="D29" s="179">
        <f t="shared" si="5"/>
        <v>44069</v>
      </c>
      <c r="E29" s="781">
        <f t="shared" si="6"/>
        <v>44071</v>
      </c>
      <c r="F29" s="782"/>
      <c r="G29" s="781">
        <f t="shared" si="7"/>
        <v>44073</v>
      </c>
      <c r="H29" s="782"/>
      <c r="I29" s="781"/>
      <c r="J29" s="782"/>
      <c r="K29" s="781">
        <f t="shared" si="8"/>
        <v>44083</v>
      </c>
      <c r="L29" s="782"/>
      <c r="M29" s="781">
        <f t="shared" si="9"/>
        <v>44089</v>
      </c>
      <c r="N29" s="782"/>
      <c r="O29" s="781">
        <f t="shared" si="10"/>
        <v>44093</v>
      </c>
      <c r="P29" s="782"/>
      <c r="Q29" s="781"/>
      <c r="R29" s="782"/>
    </row>
    <row r="30" spans="1:18" ht="17" thickTop="1">
      <c r="A30" s="230"/>
      <c r="B30" s="215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</row>
    <row r="31" spans="1:18" ht="16">
      <c r="A31" s="230"/>
      <c r="B31" s="215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</row>
    <row r="32" spans="1:18" ht="16">
      <c r="A32" s="230"/>
      <c r="B32" s="215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</row>
    <row r="33" spans="1:18" ht="16">
      <c r="A33" s="230"/>
      <c r="B33" s="215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</row>
    <row r="34" spans="1:18" ht="29" thickBot="1">
      <c r="A34" s="722" t="s">
        <v>234</v>
      </c>
      <c r="B34" s="192"/>
      <c r="C34" s="493"/>
      <c r="D34" s="362"/>
      <c r="E34" s="362"/>
      <c r="F34" s="362"/>
      <c r="G34" s="362"/>
      <c r="H34" s="363"/>
      <c r="I34" s="363"/>
      <c r="J34" s="363"/>
      <c r="K34" s="363"/>
      <c r="L34" s="192"/>
      <c r="M34" s="171"/>
      <c r="N34" s="171"/>
      <c r="O34" s="171"/>
      <c r="P34" s="171"/>
      <c r="Q34" s="171"/>
      <c r="R34" s="171"/>
    </row>
    <row r="35" spans="1:18" ht="17" thickTop="1">
      <c r="A35" s="243"/>
      <c r="B35" s="217"/>
      <c r="C35" s="792" t="s">
        <v>378</v>
      </c>
      <c r="D35" s="792"/>
      <c r="E35" s="786" t="s">
        <v>235</v>
      </c>
      <c r="F35" s="786"/>
      <c r="G35" s="786"/>
      <c r="H35" s="786"/>
      <c r="I35" s="786" t="s">
        <v>236</v>
      </c>
      <c r="J35" s="786"/>
      <c r="K35" s="786" t="s">
        <v>237</v>
      </c>
      <c r="L35" s="786"/>
      <c r="M35" s="786"/>
      <c r="N35" s="786"/>
      <c r="O35" s="786"/>
      <c r="P35" s="786"/>
      <c r="Q35" s="786"/>
      <c r="R35" s="786"/>
    </row>
    <row r="36" spans="1:18" ht="17" thickBot="1">
      <c r="A36" s="189" t="s">
        <v>0</v>
      </c>
      <c r="B36" s="427" t="s">
        <v>302</v>
      </c>
      <c r="C36" s="783" t="s">
        <v>68</v>
      </c>
      <c r="D36" s="783"/>
      <c r="E36" s="783" t="s">
        <v>439</v>
      </c>
      <c r="F36" s="783"/>
      <c r="G36" s="783"/>
      <c r="H36" s="783"/>
      <c r="I36" s="783" t="s">
        <v>440</v>
      </c>
      <c r="J36" s="783"/>
      <c r="K36" s="783" t="s">
        <v>441</v>
      </c>
      <c r="L36" s="783"/>
      <c r="M36" s="783"/>
      <c r="N36" s="783"/>
      <c r="O36" s="783"/>
      <c r="P36" s="783"/>
      <c r="Q36" s="783"/>
      <c r="R36" s="783"/>
    </row>
    <row r="37" spans="1:18" ht="17" thickTop="1">
      <c r="A37" s="232" t="s">
        <v>301</v>
      </c>
      <c r="B37" s="196" t="s">
        <v>557</v>
      </c>
      <c r="C37" s="780">
        <v>44049</v>
      </c>
      <c r="D37" s="780"/>
      <c r="E37" s="778">
        <f>C37+12</f>
        <v>44061</v>
      </c>
      <c r="F37" s="779"/>
      <c r="G37" s="778"/>
      <c r="H37" s="779"/>
      <c r="I37" s="778">
        <f>E37+15</f>
        <v>44076</v>
      </c>
      <c r="J37" s="779"/>
      <c r="K37" s="778">
        <f>I37+4</f>
        <v>44080</v>
      </c>
      <c r="L37" s="779"/>
      <c r="M37" s="778"/>
      <c r="N37" s="779"/>
      <c r="O37" s="778"/>
      <c r="P37" s="779"/>
      <c r="Q37" s="778"/>
      <c r="R37" s="779"/>
    </row>
    <row r="38" spans="1:18" ht="16">
      <c r="A38" s="232" t="s">
        <v>466</v>
      </c>
      <c r="B38" s="196" t="s">
        <v>558</v>
      </c>
      <c r="C38" s="778">
        <f>C37+7</f>
        <v>44056</v>
      </c>
      <c r="D38" s="779"/>
      <c r="E38" s="778">
        <f t="shared" ref="E38:E41" si="12">C38+12</f>
        <v>44068</v>
      </c>
      <c r="F38" s="779"/>
      <c r="G38" s="778"/>
      <c r="H38" s="779"/>
      <c r="I38" s="778">
        <f t="shared" ref="I38:I41" si="13">E38+15</f>
        <v>44083</v>
      </c>
      <c r="J38" s="779"/>
      <c r="K38" s="778">
        <f t="shared" ref="K38:K41" si="14">I38+4</f>
        <v>44087</v>
      </c>
      <c r="L38" s="779"/>
      <c r="M38" s="778"/>
      <c r="N38" s="779"/>
      <c r="O38" s="778"/>
      <c r="P38" s="779"/>
      <c r="Q38" s="778"/>
      <c r="R38" s="779"/>
    </row>
    <row r="39" spans="1:18" ht="16">
      <c r="A39" s="232" t="s">
        <v>359</v>
      </c>
      <c r="B39" s="485" t="s">
        <v>559</v>
      </c>
      <c r="C39" s="778">
        <f t="shared" ref="C39" si="15">C38+7</f>
        <v>44063</v>
      </c>
      <c r="D39" s="779"/>
      <c r="E39" s="778">
        <f t="shared" si="12"/>
        <v>44075</v>
      </c>
      <c r="F39" s="779"/>
      <c r="G39" s="778"/>
      <c r="H39" s="779"/>
      <c r="I39" s="778">
        <f t="shared" si="13"/>
        <v>44090</v>
      </c>
      <c r="J39" s="779"/>
      <c r="K39" s="778">
        <f t="shared" si="14"/>
        <v>44094</v>
      </c>
      <c r="L39" s="779"/>
      <c r="M39" s="787"/>
      <c r="N39" s="788"/>
      <c r="O39" s="787"/>
      <c r="P39" s="788"/>
      <c r="Q39" s="778"/>
      <c r="R39" s="779"/>
    </row>
    <row r="40" spans="1:18" ht="16">
      <c r="A40" s="232" t="s">
        <v>301</v>
      </c>
      <c r="B40" s="485" t="s">
        <v>560</v>
      </c>
      <c r="C40" s="778">
        <f>C39+7</f>
        <v>44070</v>
      </c>
      <c r="D40" s="779"/>
      <c r="E40" s="778">
        <f t="shared" si="12"/>
        <v>44082</v>
      </c>
      <c r="F40" s="779"/>
      <c r="G40" s="778"/>
      <c r="H40" s="779"/>
      <c r="I40" s="778">
        <f t="shared" si="13"/>
        <v>44097</v>
      </c>
      <c r="J40" s="779"/>
      <c r="K40" s="778">
        <f t="shared" si="14"/>
        <v>44101</v>
      </c>
      <c r="L40" s="779"/>
      <c r="M40" s="778"/>
      <c r="N40" s="779"/>
      <c r="O40" s="778"/>
      <c r="P40" s="779"/>
      <c r="Q40" s="778"/>
      <c r="R40" s="779"/>
    </row>
    <row r="41" spans="1:18" s="472" customFormat="1" ht="17" thickBot="1">
      <c r="A41" s="218" t="s">
        <v>466</v>
      </c>
      <c r="B41" s="488" t="s">
        <v>561</v>
      </c>
      <c r="C41" s="781">
        <f>C40+7</f>
        <v>44077</v>
      </c>
      <c r="D41" s="782"/>
      <c r="E41" s="781">
        <f t="shared" si="12"/>
        <v>44089</v>
      </c>
      <c r="F41" s="782"/>
      <c r="G41" s="781"/>
      <c r="H41" s="782"/>
      <c r="I41" s="781">
        <f t="shared" si="13"/>
        <v>44104</v>
      </c>
      <c r="J41" s="782"/>
      <c r="K41" s="781">
        <f t="shared" si="14"/>
        <v>44108</v>
      </c>
      <c r="L41" s="782"/>
      <c r="M41" s="806"/>
      <c r="N41" s="807"/>
      <c r="O41" s="806"/>
      <c r="P41" s="807"/>
      <c r="Q41" s="806"/>
      <c r="R41" s="807"/>
    </row>
    <row r="42" spans="1:18" ht="17" thickTop="1">
      <c r="A42" s="180"/>
      <c r="B42" s="190"/>
      <c r="C42" s="364"/>
      <c r="D42" s="199"/>
      <c r="E42" s="199"/>
      <c r="F42" s="199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18" ht="16">
      <c r="A43" s="180"/>
      <c r="B43" s="190"/>
      <c r="C43" s="364"/>
      <c r="D43" s="199"/>
      <c r="E43" s="199"/>
      <c r="F43" s="199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18" ht="16">
      <c r="A44" s="180"/>
      <c r="B44" s="190"/>
      <c r="C44" s="364"/>
      <c r="D44" s="199"/>
      <c r="E44" s="199"/>
      <c r="F44" s="199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</row>
    <row r="45" spans="1:18" ht="16">
      <c r="A45" s="180"/>
      <c r="B45" s="190"/>
      <c r="C45" s="364"/>
      <c r="D45" s="199"/>
      <c r="E45" s="199"/>
      <c r="F45" s="199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</row>
    <row r="46" spans="1:18" ht="16">
      <c r="A46" s="180"/>
      <c r="B46" s="190"/>
      <c r="C46" s="364"/>
      <c r="D46" s="199"/>
      <c r="E46" s="199"/>
      <c r="F46" s="199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ht="29" thickBot="1">
      <c r="A47" s="166" t="s">
        <v>278</v>
      </c>
      <c r="B47" s="365"/>
      <c r="C47" s="494"/>
      <c r="D47" s="365"/>
      <c r="E47" s="365"/>
      <c r="F47" s="365"/>
      <c r="G47" s="365"/>
      <c r="H47" s="365"/>
      <c r="I47" s="366"/>
      <c r="J47" s="365"/>
      <c r="K47" s="365"/>
      <c r="L47" s="192"/>
      <c r="M47" s="192"/>
      <c r="N47" s="367"/>
      <c r="O47" s="367"/>
      <c r="P47" s="367"/>
      <c r="Q47" s="367"/>
      <c r="R47" s="361"/>
    </row>
    <row r="48" spans="1:18" ht="17" thickTop="1">
      <c r="A48" s="308"/>
      <c r="B48" s="217"/>
      <c r="C48" s="784" t="s">
        <v>378</v>
      </c>
      <c r="D48" s="785"/>
      <c r="E48" s="784"/>
      <c r="F48" s="785"/>
      <c r="G48" s="786" t="s">
        <v>421</v>
      </c>
      <c r="H48" s="786"/>
      <c r="I48" s="786" t="s">
        <v>237</v>
      </c>
      <c r="J48" s="786"/>
      <c r="K48" s="801" t="s">
        <v>238</v>
      </c>
      <c r="L48" s="801"/>
      <c r="M48" s="801" t="s">
        <v>239</v>
      </c>
      <c r="N48" s="801"/>
      <c r="O48" s="801" t="s">
        <v>241</v>
      </c>
      <c r="P48" s="801"/>
      <c r="Q48" s="801" t="s">
        <v>343</v>
      </c>
      <c r="R48" s="801"/>
    </row>
    <row r="49" spans="1:19" ht="17" thickBot="1">
      <c r="A49" s="195" t="s">
        <v>13</v>
      </c>
      <c r="B49" s="427" t="s">
        <v>8</v>
      </c>
      <c r="C49" s="808" t="s">
        <v>78</v>
      </c>
      <c r="D49" s="808"/>
      <c r="E49" s="790"/>
      <c r="F49" s="790"/>
      <c r="G49" s="790" t="s">
        <v>24</v>
      </c>
      <c r="H49" s="790"/>
      <c r="I49" s="790" t="s">
        <v>78</v>
      </c>
      <c r="J49" s="790"/>
      <c r="K49" s="802" t="s">
        <v>24</v>
      </c>
      <c r="L49" s="802"/>
      <c r="M49" s="790" t="s">
        <v>68</v>
      </c>
      <c r="N49" s="790"/>
      <c r="O49" s="790" t="s">
        <v>422</v>
      </c>
      <c r="P49" s="790"/>
      <c r="Q49" s="790" t="s">
        <v>68</v>
      </c>
      <c r="R49" s="790"/>
    </row>
    <row r="50" spans="1:19" ht="17" thickTop="1">
      <c r="A50" s="743" t="str">
        <f>A11</f>
        <v xml:space="preserve">ACX DIAMOND </v>
      </c>
      <c r="B50" s="744" t="str">
        <f>B11</f>
        <v>261S</v>
      </c>
      <c r="C50" s="811">
        <f>C11</f>
        <v>44048</v>
      </c>
      <c r="D50" s="812"/>
      <c r="E50" s="525"/>
      <c r="F50" s="707"/>
      <c r="G50" s="798">
        <f>C50+22</f>
        <v>44070</v>
      </c>
      <c r="H50" s="795"/>
      <c r="I50" s="798">
        <f>G50+6</f>
        <v>44076</v>
      </c>
      <c r="J50" s="795"/>
      <c r="K50" s="798">
        <f>I50+1</f>
        <v>44077</v>
      </c>
      <c r="L50" s="795"/>
      <c r="M50" s="798">
        <f>K50+1</f>
        <v>44078</v>
      </c>
      <c r="N50" s="795"/>
      <c r="O50" s="793">
        <f>M50</f>
        <v>44078</v>
      </c>
      <c r="P50" s="793"/>
      <c r="Q50" s="793">
        <f>O50</f>
        <v>44078</v>
      </c>
      <c r="R50" s="793"/>
    </row>
    <row r="51" spans="1:19" ht="16">
      <c r="A51" s="745" t="str">
        <f t="shared" ref="A51:B54" si="16">A12</f>
        <v>ACX PEARL</v>
      </c>
      <c r="B51" s="746" t="str">
        <f t="shared" si="16"/>
        <v>192S</v>
      </c>
      <c r="C51" s="809">
        <f>C50+7</f>
        <v>44055</v>
      </c>
      <c r="D51" s="810"/>
      <c r="E51" s="747"/>
      <c r="F51" s="748"/>
      <c r="G51" s="789">
        <f>C51+22</f>
        <v>44077</v>
      </c>
      <c r="H51" s="789"/>
      <c r="I51" s="814">
        <f>G51+6</f>
        <v>44083</v>
      </c>
      <c r="J51" s="815"/>
      <c r="K51" s="789">
        <f>I51+1</f>
        <v>44084</v>
      </c>
      <c r="L51" s="789"/>
      <c r="M51" s="789">
        <f>K51+1</f>
        <v>44085</v>
      </c>
      <c r="N51" s="789"/>
      <c r="O51" s="778">
        <f>M51</f>
        <v>44085</v>
      </c>
      <c r="P51" s="779"/>
      <c r="Q51" s="789">
        <f>O51</f>
        <v>44085</v>
      </c>
      <c r="R51" s="789"/>
    </row>
    <row r="52" spans="1:19" ht="16">
      <c r="A52" s="745" t="str">
        <f t="shared" si="16"/>
        <v>ACX CRYSTAL</v>
      </c>
      <c r="B52" s="746" t="str">
        <f t="shared" si="16"/>
        <v>229S</v>
      </c>
      <c r="C52" s="778">
        <f t="shared" ref="C52:C53" si="17">C51+7</f>
        <v>44062</v>
      </c>
      <c r="D52" s="779"/>
      <c r="E52" s="747"/>
      <c r="F52" s="748"/>
      <c r="G52" s="778">
        <f t="shared" ref="G52:G54" si="18">C52+22</f>
        <v>44084</v>
      </c>
      <c r="H52" s="779"/>
      <c r="I52" s="778">
        <f t="shared" ref="I52:I54" si="19">G52+6</f>
        <v>44090</v>
      </c>
      <c r="J52" s="779"/>
      <c r="K52" s="778">
        <f t="shared" ref="K52:K54" si="20">I52+1</f>
        <v>44091</v>
      </c>
      <c r="L52" s="779"/>
      <c r="M52" s="778">
        <f t="shared" ref="M52:M54" si="21">K52+1</f>
        <v>44092</v>
      </c>
      <c r="N52" s="779"/>
      <c r="O52" s="778">
        <f t="shared" ref="O52:O54" si="22">M52</f>
        <v>44092</v>
      </c>
      <c r="P52" s="779"/>
      <c r="Q52" s="778">
        <f t="shared" ref="Q52:Q54" si="23">O52</f>
        <v>44092</v>
      </c>
      <c r="R52" s="779"/>
    </row>
    <row r="53" spans="1:19" s="472" customFormat="1" ht="16">
      <c r="A53" s="745" t="str">
        <f t="shared" si="16"/>
        <v xml:space="preserve">ACX DIAMOND </v>
      </c>
      <c r="B53" s="749" t="str">
        <f t="shared" si="16"/>
        <v>262S</v>
      </c>
      <c r="C53" s="789">
        <f t="shared" si="17"/>
        <v>44069</v>
      </c>
      <c r="D53" s="789"/>
      <c r="E53" s="703"/>
      <c r="F53" s="704"/>
      <c r="G53" s="778">
        <f t="shared" si="18"/>
        <v>44091</v>
      </c>
      <c r="H53" s="779"/>
      <c r="I53" s="778">
        <f t="shared" si="19"/>
        <v>44097</v>
      </c>
      <c r="J53" s="779"/>
      <c r="K53" s="778">
        <f t="shared" si="20"/>
        <v>44098</v>
      </c>
      <c r="L53" s="779"/>
      <c r="M53" s="778">
        <f t="shared" si="21"/>
        <v>44099</v>
      </c>
      <c r="N53" s="779"/>
      <c r="O53" s="778">
        <f t="shared" si="22"/>
        <v>44099</v>
      </c>
      <c r="P53" s="779"/>
      <c r="Q53" s="780">
        <f t="shared" si="23"/>
        <v>44099</v>
      </c>
      <c r="R53" s="780"/>
      <c r="S53" s="125"/>
    </row>
    <row r="54" spans="1:19" s="472" customFormat="1" ht="17" thickBot="1">
      <c r="A54" s="750" t="str">
        <f t="shared" si="16"/>
        <v>TBA</v>
      </c>
      <c r="B54" s="751" t="str">
        <f t="shared" si="16"/>
        <v>-</v>
      </c>
      <c r="C54" s="805">
        <f>C53+7</f>
        <v>44076</v>
      </c>
      <c r="D54" s="805"/>
      <c r="E54" s="701"/>
      <c r="F54" s="702"/>
      <c r="G54" s="781">
        <f t="shared" si="18"/>
        <v>44098</v>
      </c>
      <c r="H54" s="782"/>
      <c r="I54" s="781">
        <f t="shared" si="19"/>
        <v>44104</v>
      </c>
      <c r="J54" s="782"/>
      <c r="K54" s="781">
        <f t="shared" si="20"/>
        <v>44105</v>
      </c>
      <c r="L54" s="782"/>
      <c r="M54" s="781">
        <f t="shared" si="21"/>
        <v>44106</v>
      </c>
      <c r="N54" s="782"/>
      <c r="O54" s="781">
        <f t="shared" si="22"/>
        <v>44106</v>
      </c>
      <c r="P54" s="782"/>
      <c r="Q54" s="805">
        <f t="shared" si="23"/>
        <v>44106</v>
      </c>
      <c r="R54" s="805"/>
      <c r="S54" s="125"/>
    </row>
    <row r="55" spans="1:19" s="472" customFormat="1" ht="16.5" hidden="1" customHeight="1" thickTop="1">
      <c r="A55" s="535" t="s">
        <v>206</v>
      </c>
      <c r="B55" s="752" t="s">
        <v>291</v>
      </c>
      <c r="C55" s="789">
        <f>C54+7</f>
        <v>44083</v>
      </c>
      <c r="D55" s="789"/>
      <c r="E55" s="753">
        <f>C55+1</f>
        <v>44084</v>
      </c>
      <c r="F55" s="748">
        <f t="shared" ref="F55:G57" si="24">E55+1</f>
        <v>44085</v>
      </c>
      <c r="G55" s="814">
        <f t="shared" si="24"/>
        <v>44086</v>
      </c>
      <c r="H55" s="815"/>
      <c r="I55" s="814">
        <f>G55+15</f>
        <v>44101</v>
      </c>
      <c r="J55" s="815"/>
      <c r="K55" s="814">
        <f>I55+1</f>
        <v>44102</v>
      </c>
      <c r="L55" s="815"/>
      <c r="M55" s="814">
        <f>K55+3</f>
        <v>44105</v>
      </c>
      <c r="N55" s="815"/>
      <c r="O55" s="798"/>
      <c r="P55" s="795"/>
      <c r="Q55" s="789"/>
      <c r="R55" s="789"/>
      <c r="S55" s="125"/>
    </row>
    <row r="56" spans="1:19" s="472" customFormat="1" ht="16.5" hidden="1" customHeight="1" thickTop="1">
      <c r="A56" s="232" t="s">
        <v>206</v>
      </c>
      <c r="B56" s="176" t="s">
        <v>292</v>
      </c>
      <c r="C56" s="780">
        <f>C55+7</f>
        <v>44090</v>
      </c>
      <c r="D56" s="780"/>
      <c r="E56" s="703">
        <f>C56+1</f>
        <v>44091</v>
      </c>
      <c r="F56" s="704">
        <f t="shared" si="24"/>
        <v>44092</v>
      </c>
      <c r="G56" s="778">
        <f t="shared" si="24"/>
        <v>44093</v>
      </c>
      <c r="H56" s="779"/>
      <c r="I56" s="778">
        <f>G56+15</f>
        <v>44108</v>
      </c>
      <c r="J56" s="779"/>
      <c r="K56" s="778">
        <f>I56+1</f>
        <v>44109</v>
      </c>
      <c r="L56" s="779"/>
      <c r="M56" s="778">
        <f>K56+3</f>
        <v>44112</v>
      </c>
      <c r="N56" s="779"/>
      <c r="O56" s="778"/>
      <c r="P56" s="779"/>
      <c r="Q56" s="780"/>
      <c r="R56" s="780"/>
      <c r="S56" s="125"/>
    </row>
    <row r="57" spans="1:19" s="472" customFormat="1" ht="17.25" hidden="1" customHeight="1" thickTop="1" thickBot="1">
      <c r="A57" s="218" t="s">
        <v>206</v>
      </c>
      <c r="B57" s="176" t="s">
        <v>293</v>
      </c>
      <c r="C57" s="805">
        <f>C56+7</f>
        <v>44097</v>
      </c>
      <c r="D57" s="805"/>
      <c r="E57" s="701">
        <f>C57+1</f>
        <v>44098</v>
      </c>
      <c r="F57" s="702">
        <f t="shared" si="24"/>
        <v>44099</v>
      </c>
      <c r="G57" s="781">
        <f t="shared" si="24"/>
        <v>44100</v>
      </c>
      <c r="H57" s="782"/>
      <c r="I57" s="781">
        <f>G57+15</f>
        <v>44115</v>
      </c>
      <c r="J57" s="782"/>
      <c r="K57" s="781">
        <f>I57+1</f>
        <v>44116</v>
      </c>
      <c r="L57" s="782"/>
      <c r="M57" s="781">
        <f>K57+3</f>
        <v>44119</v>
      </c>
      <c r="N57" s="782"/>
      <c r="O57" s="781"/>
      <c r="P57" s="782"/>
      <c r="Q57" s="805"/>
      <c r="R57" s="805"/>
      <c r="S57" s="125"/>
    </row>
    <row r="58" spans="1:19" ht="17" thickTop="1">
      <c r="A58" s="426"/>
      <c r="B58" s="190"/>
      <c r="C58" s="364"/>
      <c r="D58" s="199"/>
      <c r="E58" s="199"/>
      <c r="F58" s="199"/>
      <c r="G58" s="717"/>
      <c r="H58" s="717"/>
      <c r="I58" s="717"/>
      <c r="J58" s="717"/>
      <c r="K58" s="717"/>
      <c r="L58" s="717"/>
      <c r="M58" s="717"/>
      <c r="N58" s="717"/>
      <c r="O58" s="717"/>
      <c r="P58" s="717"/>
      <c r="Q58" s="717"/>
      <c r="R58" s="717"/>
    </row>
    <row r="59" spans="1:19" ht="16">
      <c r="A59" s="426"/>
      <c r="B59" s="190"/>
      <c r="C59" s="364"/>
      <c r="D59" s="199"/>
      <c r="E59" s="199"/>
      <c r="F59" s="199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</row>
    <row r="60" spans="1:19" ht="16">
      <c r="A60" s="426"/>
      <c r="B60" s="190"/>
      <c r="C60" s="364"/>
      <c r="D60" s="199"/>
      <c r="E60" s="199"/>
      <c r="F60" s="199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</row>
    <row r="61" spans="1:19" ht="16">
      <c r="A61" s="426"/>
      <c r="B61" s="190"/>
      <c r="C61" s="364"/>
      <c r="D61" s="199"/>
      <c r="E61" s="199"/>
      <c r="F61" s="199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</row>
    <row r="62" spans="1:19" ht="16">
      <c r="A62" s="426"/>
      <c r="B62" s="190"/>
      <c r="C62" s="364"/>
      <c r="D62" s="199"/>
      <c r="E62" s="199"/>
      <c r="F62" s="199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</row>
    <row r="63" spans="1:19" ht="16">
      <c r="A63" s="426"/>
      <c r="B63" s="190"/>
      <c r="C63" s="364"/>
      <c r="D63" s="199"/>
      <c r="E63" s="199"/>
      <c r="F63" s="199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</row>
    <row r="64" spans="1:19" ht="16">
      <c r="A64" s="426"/>
      <c r="B64" s="190"/>
      <c r="C64" s="364"/>
      <c r="D64" s="199"/>
      <c r="E64" s="199"/>
      <c r="F64" s="199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</row>
    <row r="65" spans="1:18" ht="16">
      <c r="A65" s="25"/>
      <c r="B65" s="18"/>
      <c r="C65" s="23"/>
      <c r="D65" s="24"/>
      <c r="E65" s="24"/>
      <c r="F65" s="2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16">
      <c r="A66" s="25"/>
      <c r="B66" s="18"/>
      <c r="C66" s="23"/>
      <c r="D66" s="24"/>
      <c r="E66" s="24"/>
      <c r="F66" s="2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6">
      <c r="A67" s="30" t="s">
        <v>65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6">
      <c r="A68" s="30" t="s">
        <v>66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6">
      <c r="A69" s="160" t="s">
        <v>128</v>
      </c>
      <c r="B69" s="18"/>
      <c r="C69" s="23"/>
      <c r="D69" s="24"/>
      <c r="E69" s="24"/>
      <c r="F69" s="2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16">
      <c r="A70" s="25"/>
      <c r="B70" s="18"/>
      <c r="C70" s="23"/>
      <c r="D70" s="24"/>
      <c r="E70" s="24"/>
      <c r="F70" s="2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6">
      <c r="A71" s="25"/>
      <c r="B71" s="18"/>
      <c r="C71" s="23"/>
      <c r="D71" s="24"/>
      <c r="E71" s="24"/>
      <c r="F71" s="2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6">
      <c r="A72" s="25"/>
      <c r="B72" s="18"/>
      <c r="C72" s="23"/>
      <c r="D72" s="24"/>
      <c r="E72" s="24"/>
      <c r="F72" s="2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6">
      <c r="A73" s="25"/>
      <c r="B73" s="18"/>
      <c r="C73" s="23"/>
      <c r="D73" s="24"/>
      <c r="E73" s="24"/>
      <c r="F73" s="2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6">
      <c r="A74" s="25"/>
      <c r="B74" s="18"/>
      <c r="C74" s="23"/>
      <c r="D74" s="24"/>
      <c r="E74" s="24"/>
      <c r="F74" s="2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6">
      <c r="A75" s="25"/>
      <c r="B75" s="18"/>
      <c r="C75" s="23"/>
      <c r="D75" s="24"/>
      <c r="E75" s="24"/>
      <c r="F75" s="2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7" spans="1:18" ht="1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6">
      <c r="A78" s="813" t="s">
        <v>109</v>
      </c>
      <c r="B78" s="813"/>
      <c r="C78" s="813"/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3"/>
      <c r="R78" s="813"/>
    </row>
  </sheetData>
  <mergeCells count="237">
    <mergeCell ref="Q56:R56"/>
    <mergeCell ref="K56:L56"/>
    <mergeCell ref="O54:P54"/>
    <mergeCell ref="C55:D55"/>
    <mergeCell ref="G54:H54"/>
    <mergeCell ref="C54:D54"/>
    <mergeCell ref="I53:J53"/>
    <mergeCell ref="I54:J54"/>
    <mergeCell ref="K53:L53"/>
    <mergeCell ref="M53:N53"/>
    <mergeCell ref="G53:H53"/>
    <mergeCell ref="C53:D53"/>
    <mergeCell ref="M51:N51"/>
    <mergeCell ref="O51:P51"/>
    <mergeCell ref="I49:J49"/>
    <mergeCell ref="K48:L48"/>
    <mergeCell ref="I48:J48"/>
    <mergeCell ref="M49:N49"/>
    <mergeCell ref="O48:P48"/>
    <mergeCell ref="Q49:R49"/>
    <mergeCell ref="O49:P49"/>
    <mergeCell ref="K49:L49"/>
    <mergeCell ref="I51:J51"/>
    <mergeCell ref="I50:J50"/>
    <mergeCell ref="K50:L50"/>
    <mergeCell ref="M50:N50"/>
    <mergeCell ref="O50:P50"/>
    <mergeCell ref="Q50:R50"/>
    <mergeCell ref="A78:R78"/>
    <mergeCell ref="O53:P53"/>
    <mergeCell ref="K54:L54"/>
    <mergeCell ref="M55:N55"/>
    <mergeCell ref="O55:P55"/>
    <mergeCell ref="O57:P57"/>
    <mergeCell ref="G56:H56"/>
    <mergeCell ref="G55:H55"/>
    <mergeCell ref="M56:N56"/>
    <mergeCell ref="O56:P56"/>
    <mergeCell ref="K57:L57"/>
    <mergeCell ref="M57:N57"/>
    <mergeCell ref="G57:H57"/>
    <mergeCell ref="Q53:R53"/>
    <mergeCell ref="Q54:R54"/>
    <mergeCell ref="M54:N54"/>
    <mergeCell ref="Q57:R57"/>
    <mergeCell ref="K55:L55"/>
    <mergeCell ref="C57:D57"/>
    <mergeCell ref="C56:D56"/>
    <mergeCell ref="I55:J55"/>
    <mergeCell ref="I56:J56"/>
    <mergeCell ref="I57:J57"/>
    <mergeCell ref="Q55:R55"/>
    <mergeCell ref="E49:F49"/>
    <mergeCell ref="C40:D40"/>
    <mergeCell ref="C49:D49"/>
    <mergeCell ref="E40:F40"/>
    <mergeCell ref="C51:D51"/>
    <mergeCell ref="G51:H51"/>
    <mergeCell ref="G49:H49"/>
    <mergeCell ref="G39:H39"/>
    <mergeCell ref="Q36:R36"/>
    <mergeCell ref="K36:L36"/>
    <mergeCell ref="I39:J39"/>
    <mergeCell ref="I38:J38"/>
    <mergeCell ref="C50:D50"/>
    <mergeCell ref="G50:H50"/>
    <mergeCell ref="E48:F48"/>
    <mergeCell ref="M38:N38"/>
    <mergeCell ref="M36:N36"/>
    <mergeCell ref="O36:P36"/>
    <mergeCell ref="Q38:R38"/>
    <mergeCell ref="O38:P38"/>
    <mergeCell ref="K38:L38"/>
    <mergeCell ref="Q37:R37"/>
    <mergeCell ref="M37:N37"/>
    <mergeCell ref="O37:P37"/>
    <mergeCell ref="M24:N24"/>
    <mergeCell ref="K26:L26"/>
    <mergeCell ref="M26:N26"/>
    <mergeCell ref="O26:P26"/>
    <mergeCell ref="Q26:R26"/>
    <mergeCell ref="Q29:R29"/>
    <mergeCell ref="K28:L28"/>
    <mergeCell ref="M28:N28"/>
    <mergeCell ref="I26:J26"/>
    <mergeCell ref="Q27:R27"/>
    <mergeCell ref="O27:P27"/>
    <mergeCell ref="Q28:R28"/>
    <mergeCell ref="O28:P28"/>
    <mergeCell ref="K29:L29"/>
    <mergeCell ref="O29:P29"/>
    <mergeCell ref="K27:L27"/>
    <mergeCell ref="M27:N27"/>
    <mergeCell ref="M29:N29"/>
    <mergeCell ref="C38:D38"/>
    <mergeCell ref="C39:D39"/>
    <mergeCell ref="Q39:R39"/>
    <mergeCell ref="M39:N39"/>
    <mergeCell ref="K39:L39"/>
    <mergeCell ref="Q48:R48"/>
    <mergeCell ref="M48:N48"/>
    <mergeCell ref="I35:J35"/>
    <mergeCell ref="Q35:R35"/>
    <mergeCell ref="C41:D41"/>
    <mergeCell ref="E41:F41"/>
    <mergeCell ref="G41:H41"/>
    <mergeCell ref="I41:J41"/>
    <mergeCell ref="K41:L41"/>
    <mergeCell ref="M41:N41"/>
    <mergeCell ref="O41:P41"/>
    <mergeCell ref="Q41:R41"/>
    <mergeCell ref="K35:L35"/>
    <mergeCell ref="M35:N35"/>
    <mergeCell ref="O35:P35"/>
    <mergeCell ref="K37:L37"/>
    <mergeCell ref="I37:J37"/>
    <mergeCell ref="K9:L9"/>
    <mergeCell ref="K15:L15"/>
    <mergeCell ref="M11:N11"/>
    <mergeCell ref="Q10:R10"/>
    <mergeCell ref="Q11:R11"/>
    <mergeCell ref="O9:P9"/>
    <mergeCell ref="O12:P12"/>
    <mergeCell ref="K10:L10"/>
    <mergeCell ref="O15:P15"/>
    <mergeCell ref="Q9:R9"/>
    <mergeCell ref="O10:P10"/>
    <mergeCell ref="Q13:R13"/>
    <mergeCell ref="M9:N9"/>
    <mergeCell ref="M10:N10"/>
    <mergeCell ref="O13:P13"/>
    <mergeCell ref="M13:N13"/>
    <mergeCell ref="K14:L14"/>
    <mergeCell ref="G23:H23"/>
    <mergeCell ref="G28:H28"/>
    <mergeCell ref="I27:J27"/>
    <mergeCell ref="K13:L13"/>
    <mergeCell ref="K23:L23"/>
    <mergeCell ref="K24:L24"/>
    <mergeCell ref="G25:H25"/>
    <mergeCell ref="I14:J14"/>
    <mergeCell ref="I15:J15"/>
    <mergeCell ref="G26:H26"/>
    <mergeCell ref="G24:H24"/>
    <mergeCell ref="K25:L25"/>
    <mergeCell ref="I28:J28"/>
    <mergeCell ref="I9:J9"/>
    <mergeCell ref="I12:J12"/>
    <mergeCell ref="G12:H12"/>
    <mergeCell ref="E28:F28"/>
    <mergeCell ref="E23:F23"/>
    <mergeCell ref="G27:H27"/>
    <mergeCell ref="O25:P25"/>
    <mergeCell ref="Q25:R25"/>
    <mergeCell ref="O23:P23"/>
    <mergeCell ref="M25:N25"/>
    <mergeCell ref="O24:P24"/>
    <mergeCell ref="Q24:R24"/>
    <mergeCell ref="M23:N23"/>
    <mergeCell ref="Q23:R23"/>
    <mergeCell ref="E24:F24"/>
    <mergeCell ref="I23:J23"/>
    <mergeCell ref="I24:J24"/>
    <mergeCell ref="I25:J25"/>
    <mergeCell ref="Q15:R15"/>
    <mergeCell ref="Q12:R12"/>
    <mergeCell ref="M12:N12"/>
    <mergeCell ref="K11:L11"/>
    <mergeCell ref="K12:L12"/>
    <mergeCell ref="M15:N15"/>
    <mergeCell ref="I11:J11"/>
    <mergeCell ref="I13:J13"/>
    <mergeCell ref="I22:R22"/>
    <mergeCell ref="E10:F10"/>
    <mergeCell ref="I10:J10"/>
    <mergeCell ref="O11:P11"/>
    <mergeCell ref="M14:N14"/>
    <mergeCell ref="Q14:R14"/>
    <mergeCell ref="G15:H15"/>
    <mergeCell ref="O14:P14"/>
    <mergeCell ref="G10:H10"/>
    <mergeCell ref="E12:F12"/>
    <mergeCell ref="E13:F13"/>
    <mergeCell ref="G11:H11"/>
    <mergeCell ref="E14:F14"/>
    <mergeCell ref="E11:F11"/>
    <mergeCell ref="E15:F15"/>
    <mergeCell ref="G13:H13"/>
    <mergeCell ref="G14:H14"/>
    <mergeCell ref="C10:D10"/>
    <mergeCell ref="E39:F39"/>
    <mergeCell ref="G9:H9"/>
    <mergeCell ref="C36:D36"/>
    <mergeCell ref="E26:F26"/>
    <mergeCell ref="E35:F35"/>
    <mergeCell ref="E27:F27"/>
    <mergeCell ref="G35:H35"/>
    <mergeCell ref="C35:D35"/>
    <mergeCell ref="E36:F36"/>
    <mergeCell ref="C23:D23"/>
    <mergeCell ref="C9:D9"/>
    <mergeCell ref="C24:D24"/>
    <mergeCell ref="E9:F9"/>
    <mergeCell ref="E25:F25"/>
    <mergeCell ref="C11:D11"/>
    <mergeCell ref="C12:D12"/>
    <mergeCell ref="C13:D13"/>
    <mergeCell ref="C14:D14"/>
    <mergeCell ref="C15:D15"/>
    <mergeCell ref="E37:F37"/>
    <mergeCell ref="E38:F38"/>
    <mergeCell ref="G36:H36"/>
    <mergeCell ref="G37:H37"/>
    <mergeCell ref="Q52:R52"/>
    <mergeCell ref="C52:D52"/>
    <mergeCell ref="G52:H52"/>
    <mergeCell ref="I52:J52"/>
    <mergeCell ref="K52:L52"/>
    <mergeCell ref="M52:N52"/>
    <mergeCell ref="O52:P52"/>
    <mergeCell ref="C37:D37"/>
    <mergeCell ref="E29:F29"/>
    <mergeCell ref="G29:H29"/>
    <mergeCell ref="G40:H40"/>
    <mergeCell ref="G38:H38"/>
    <mergeCell ref="I36:J36"/>
    <mergeCell ref="I29:J29"/>
    <mergeCell ref="C48:D48"/>
    <mergeCell ref="G48:H48"/>
    <mergeCell ref="I40:J40"/>
    <mergeCell ref="K40:L40"/>
    <mergeCell ref="M40:N40"/>
    <mergeCell ref="O39:P39"/>
    <mergeCell ref="O40:P40"/>
    <mergeCell ref="Q40:R40"/>
    <mergeCell ref="Q51:R51"/>
    <mergeCell ref="K51:L51"/>
  </mergeCells>
  <phoneticPr fontId="22"/>
  <printOptions horizontalCentered="1"/>
  <pageMargins left="0.23622047244094491" right="0.23622047244094491" top="0.39370078740157483" bottom="0.39370078740157483" header="0" footer="0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R88"/>
  <sheetViews>
    <sheetView view="pageBreakPreview" topLeftCell="A64" zoomScale="118" zoomScaleNormal="70" zoomScaleSheetLayoutView="118" workbookViewId="0">
      <selection activeCell="B30" sqref="B30"/>
    </sheetView>
  </sheetViews>
  <sheetFormatPr baseColWidth="10" defaultColWidth="9" defaultRowHeight="15"/>
  <cols>
    <col min="1" max="1" width="32.6640625" style="43" customWidth="1"/>
    <col min="2" max="2" width="9.5" style="43" customWidth="1"/>
    <col min="3" max="18" width="8.1640625" style="43" customWidth="1"/>
  </cols>
  <sheetData>
    <row r="1" spans="1:18" ht="59">
      <c r="A1" s="1" t="s">
        <v>113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  <c r="P1" s="39"/>
      <c r="Q1" s="39"/>
      <c r="R1" s="40"/>
    </row>
    <row r="2" spans="1:18" ht="18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9"/>
      <c r="N2" s="9"/>
      <c r="O2" s="9"/>
      <c r="P2" s="9"/>
      <c r="Q2" s="9"/>
      <c r="R2" s="10" t="s">
        <v>226</v>
      </c>
    </row>
    <row r="3" spans="1:18" ht="16">
      <c r="D3" s="44"/>
      <c r="E3" s="44"/>
      <c r="F3" s="44"/>
      <c r="G3" s="44"/>
      <c r="H3" s="44"/>
      <c r="I3" s="44"/>
      <c r="J3" s="44"/>
      <c r="R3" s="15" t="s">
        <v>20</v>
      </c>
    </row>
    <row r="4" spans="1:18">
      <c r="D4" s="44"/>
      <c r="E4" s="44"/>
      <c r="F4" s="44"/>
      <c r="G4" s="44"/>
      <c r="H4" s="44"/>
      <c r="I4" s="44"/>
      <c r="J4" s="44"/>
      <c r="R4" s="45"/>
    </row>
    <row r="5" spans="1:18">
      <c r="D5" s="44"/>
      <c r="E5" s="44"/>
      <c r="F5" s="44"/>
      <c r="G5" s="44"/>
      <c r="H5" s="44"/>
      <c r="I5" s="44"/>
      <c r="J5" s="44"/>
      <c r="R5" s="45"/>
    </row>
    <row r="6" spans="1:18">
      <c r="A6" s="368"/>
      <c r="B6" s="368"/>
      <c r="C6" s="368"/>
      <c r="D6" s="369"/>
      <c r="E6" s="369"/>
      <c r="F6" s="369"/>
      <c r="G6" s="369"/>
      <c r="H6" s="369"/>
      <c r="I6" s="369"/>
      <c r="J6" s="369"/>
      <c r="K6" s="368"/>
      <c r="L6" s="368"/>
      <c r="M6" s="368"/>
      <c r="N6" s="368"/>
      <c r="O6" s="368"/>
      <c r="P6" s="368"/>
      <c r="Q6" s="368"/>
      <c r="R6" s="370"/>
    </row>
    <row r="7" spans="1:18">
      <c r="A7" s="368"/>
      <c r="B7" s="368"/>
      <c r="C7" s="368"/>
      <c r="D7" s="369"/>
      <c r="E7" s="369"/>
      <c r="F7" s="369"/>
      <c r="G7" s="369"/>
      <c r="H7" s="369"/>
      <c r="I7" s="369"/>
      <c r="J7" s="369"/>
      <c r="K7" s="368"/>
      <c r="L7" s="368"/>
      <c r="M7" s="368"/>
      <c r="N7" s="368"/>
      <c r="O7" s="368"/>
      <c r="P7" s="368"/>
      <c r="Q7" s="368"/>
      <c r="R7" s="370"/>
    </row>
    <row r="8" spans="1:18" ht="29" thickBot="1">
      <c r="A8" s="722" t="s">
        <v>276</v>
      </c>
      <c r="B8" s="183"/>
      <c r="C8" s="371"/>
      <c r="D8" s="184"/>
      <c r="E8" s="474"/>
      <c r="F8" s="184"/>
      <c r="G8" s="372"/>
      <c r="H8" s="372"/>
      <c r="I8" s="372"/>
      <c r="J8" s="372"/>
      <c r="K8" s="372"/>
      <c r="L8" s="372"/>
      <c r="M8" s="367"/>
      <c r="N8" s="183"/>
      <c r="O8" s="183"/>
      <c r="P8" s="183"/>
      <c r="Q8" s="183"/>
      <c r="R8" s="183"/>
    </row>
    <row r="9" spans="1:18" ht="17" thickTop="1">
      <c r="A9" s="172"/>
      <c r="B9" s="188"/>
      <c r="C9" s="820" t="s">
        <v>382</v>
      </c>
      <c r="D9" s="820"/>
      <c r="E9" s="827" t="s">
        <v>383</v>
      </c>
      <c r="F9" s="828"/>
      <c r="G9" s="801" t="s">
        <v>103</v>
      </c>
      <c r="H9" s="801"/>
      <c r="I9" s="801" t="s">
        <v>104</v>
      </c>
      <c r="J9" s="801"/>
      <c r="K9" s="801" t="s">
        <v>98</v>
      </c>
      <c r="L9" s="801"/>
      <c r="M9" s="801" t="s">
        <v>129</v>
      </c>
      <c r="N9" s="801"/>
      <c r="O9" s="801" t="s">
        <v>130</v>
      </c>
      <c r="P9" s="801"/>
      <c r="Q9" s="801"/>
      <c r="R9" s="801"/>
    </row>
    <row r="10" spans="1:18" ht="17" thickBot="1">
      <c r="A10" s="189" t="s">
        <v>0</v>
      </c>
      <c r="B10" s="427" t="s">
        <v>1</v>
      </c>
      <c r="C10" s="790" t="s">
        <v>252</v>
      </c>
      <c r="D10" s="790"/>
      <c r="E10" s="824" t="s">
        <v>253</v>
      </c>
      <c r="F10" s="825"/>
      <c r="G10" s="790" t="s">
        <v>354</v>
      </c>
      <c r="H10" s="790"/>
      <c r="I10" s="790" t="s">
        <v>355</v>
      </c>
      <c r="J10" s="790"/>
      <c r="K10" s="790" t="s">
        <v>355</v>
      </c>
      <c r="L10" s="790"/>
      <c r="M10" s="802" t="s">
        <v>356</v>
      </c>
      <c r="N10" s="802"/>
      <c r="O10" s="802" t="s">
        <v>384</v>
      </c>
      <c r="P10" s="802"/>
      <c r="Q10" s="802"/>
      <c r="R10" s="802"/>
    </row>
    <row r="11" spans="1:18" ht="17" thickTop="1">
      <c r="A11" s="231" t="s">
        <v>521</v>
      </c>
      <c r="B11" s="517" t="s">
        <v>522</v>
      </c>
      <c r="C11" s="358">
        <v>44047</v>
      </c>
      <c r="D11" s="357">
        <f>C11+1</f>
        <v>44048</v>
      </c>
      <c r="E11" s="356">
        <f>D11</f>
        <v>44048</v>
      </c>
      <c r="F11" s="357">
        <f>E11+1</f>
        <v>44049</v>
      </c>
      <c r="G11" s="798">
        <f>F11+10</f>
        <v>44059</v>
      </c>
      <c r="H11" s="795"/>
      <c r="I11" s="798">
        <f>G11+2</f>
        <v>44061</v>
      </c>
      <c r="J11" s="795"/>
      <c r="K11" s="798">
        <f>I11+7</f>
        <v>44068</v>
      </c>
      <c r="L11" s="795"/>
      <c r="M11" s="798">
        <f>I11+10</f>
        <v>44071</v>
      </c>
      <c r="N11" s="795"/>
      <c r="O11" s="798">
        <f>I11+10</f>
        <v>44071</v>
      </c>
      <c r="P11" s="795"/>
      <c r="Q11" s="793"/>
      <c r="R11" s="793"/>
    </row>
    <row r="12" spans="1:18" ht="16">
      <c r="A12" s="232" t="s">
        <v>437</v>
      </c>
      <c r="B12" s="486" t="s">
        <v>523</v>
      </c>
      <c r="C12" s="358">
        <f>C11+7</f>
        <v>44054</v>
      </c>
      <c r="D12" s="359">
        <f>C12+1</f>
        <v>44055</v>
      </c>
      <c r="E12" s="358">
        <f>D12</f>
        <v>44055</v>
      </c>
      <c r="F12" s="359">
        <f t="shared" ref="F12" si="0">E12+1</f>
        <v>44056</v>
      </c>
      <c r="G12" s="778">
        <f>F12+10</f>
        <v>44066</v>
      </c>
      <c r="H12" s="779"/>
      <c r="I12" s="778">
        <f t="shared" ref="I12" si="1">G12+2</f>
        <v>44068</v>
      </c>
      <c r="J12" s="779"/>
      <c r="K12" s="778">
        <f t="shared" ref="K12" si="2">I12+7</f>
        <v>44075</v>
      </c>
      <c r="L12" s="779"/>
      <c r="M12" s="778">
        <f t="shared" ref="M12" si="3">I12+10</f>
        <v>44078</v>
      </c>
      <c r="N12" s="779"/>
      <c r="O12" s="778">
        <f t="shared" ref="O12" si="4">I12+10</f>
        <v>44078</v>
      </c>
      <c r="P12" s="779"/>
      <c r="Q12" s="780"/>
      <c r="R12" s="780"/>
    </row>
    <row r="13" spans="1:18" ht="16">
      <c r="A13" s="232" t="s">
        <v>482</v>
      </c>
      <c r="B13" s="486" t="s">
        <v>524</v>
      </c>
      <c r="C13" s="650">
        <f t="shared" ref="C13:C15" si="5">C12+7</f>
        <v>44061</v>
      </c>
      <c r="D13" s="651">
        <f>C13+1</f>
        <v>44062</v>
      </c>
      <c r="E13" s="358">
        <f>D13</f>
        <v>44062</v>
      </c>
      <c r="F13" s="359">
        <f t="shared" ref="F13" si="6">E13+1</f>
        <v>44063</v>
      </c>
      <c r="G13" s="780">
        <f t="shared" ref="G13:G14" si="7">F13+10</f>
        <v>44073</v>
      </c>
      <c r="H13" s="780"/>
      <c r="I13" s="780">
        <f t="shared" ref="I13:I14" si="8">G13+2</f>
        <v>44075</v>
      </c>
      <c r="J13" s="780"/>
      <c r="K13" s="778">
        <f t="shared" ref="K13:K15" si="9">I13+7</f>
        <v>44082</v>
      </c>
      <c r="L13" s="779"/>
      <c r="M13" s="778">
        <f t="shared" ref="M13:M15" si="10">I13+10</f>
        <v>44085</v>
      </c>
      <c r="N13" s="779"/>
      <c r="O13" s="778">
        <f t="shared" ref="O13:O15" si="11">I13+10</f>
        <v>44085</v>
      </c>
      <c r="P13" s="779"/>
      <c r="Q13" s="780"/>
      <c r="R13" s="780"/>
    </row>
    <row r="14" spans="1:18" ht="16">
      <c r="A14" s="232" t="s">
        <v>458</v>
      </c>
      <c r="B14" s="176" t="s">
        <v>525</v>
      </c>
      <c r="C14" s="358">
        <f t="shared" si="5"/>
        <v>44068</v>
      </c>
      <c r="D14" s="359">
        <f>C14+1</f>
        <v>44069</v>
      </c>
      <c r="E14" s="358">
        <f>D14</f>
        <v>44069</v>
      </c>
      <c r="F14" s="359">
        <f t="shared" ref="F14" si="12">E14+1</f>
        <v>44070</v>
      </c>
      <c r="G14" s="780">
        <f t="shared" si="7"/>
        <v>44080</v>
      </c>
      <c r="H14" s="780"/>
      <c r="I14" s="780">
        <f t="shared" si="8"/>
        <v>44082</v>
      </c>
      <c r="J14" s="780"/>
      <c r="K14" s="778">
        <f t="shared" si="9"/>
        <v>44089</v>
      </c>
      <c r="L14" s="779"/>
      <c r="M14" s="778">
        <f t="shared" si="10"/>
        <v>44092</v>
      </c>
      <c r="N14" s="779"/>
      <c r="O14" s="778">
        <f t="shared" si="11"/>
        <v>44092</v>
      </c>
      <c r="P14" s="779"/>
      <c r="Q14" s="780"/>
      <c r="R14" s="780"/>
    </row>
    <row r="15" spans="1:18" s="660" customFormat="1" ht="17" thickBot="1">
      <c r="A15" s="659" t="s">
        <v>526</v>
      </c>
      <c r="B15" s="526" t="s">
        <v>527</v>
      </c>
      <c r="C15" s="622">
        <f t="shared" si="5"/>
        <v>44075</v>
      </c>
      <c r="D15" s="623">
        <f>C15+1</f>
        <v>44076</v>
      </c>
      <c r="E15" s="622">
        <f>D15</f>
        <v>44076</v>
      </c>
      <c r="F15" s="623">
        <f t="shared" ref="F15" si="13">E15+1</f>
        <v>44077</v>
      </c>
      <c r="G15" s="829">
        <f>F15+10</f>
        <v>44087</v>
      </c>
      <c r="H15" s="829"/>
      <c r="I15" s="829">
        <f>G15+2</f>
        <v>44089</v>
      </c>
      <c r="J15" s="829"/>
      <c r="K15" s="830">
        <f t="shared" si="9"/>
        <v>44096</v>
      </c>
      <c r="L15" s="831"/>
      <c r="M15" s="830">
        <f t="shared" si="10"/>
        <v>44099</v>
      </c>
      <c r="N15" s="831"/>
      <c r="O15" s="830">
        <f t="shared" si="11"/>
        <v>44099</v>
      </c>
      <c r="P15" s="831"/>
      <c r="Q15" s="829"/>
      <c r="R15" s="829"/>
    </row>
    <row r="16" spans="1:18" ht="17" thickTop="1">
      <c r="A16" s="387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</row>
    <row r="17" spans="1:18" ht="16">
      <c r="A17" s="387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</row>
    <row r="18" spans="1:18" ht="16">
      <c r="A18" s="387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</row>
    <row r="19" spans="1:18" ht="16">
      <c r="A19" s="684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</row>
    <row r="20" spans="1:18" ht="16">
      <c r="A20" s="684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</row>
    <row r="21" spans="1:18" s="478" customFormat="1" ht="29" thickBot="1">
      <c r="A21" s="722" t="s">
        <v>234</v>
      </c>
      <c r="B21" s="473"/>
      <c r="C21" s="183"/>
      <c r="D21" s="184"/>
      <c r="E21" s="474"/>
      <c r="F21" s="474"/>
      <c r="G21" s="474"/>
      <c r="H21" s="474"/>
      <c r="I21" s="474"/>
      <c r="J21" s="474"/>
      <c r="K21" s="474"/>
      <c r="L21" s="475"/>
      <c r="M21" s="475"/>
      <c r="N21" s="473"/>
      <c r="O21" s="473"/>
      <c r="P21" s="476"/>
      <c r="Q21" s="476"/>
      <c r="R21" s="477"/>
    </row>
    <row r="22" spans="1:18" ht="17" thickTop="1">
      <c r="A22" s="187"/>
      <c r="B22" s="188"/>
      <c r="C22" s="820" t="s">
        <v>383</v>
      </c>
      <c r="D22" s="820"/>
      <c r="E22" s="820" t="s">
        <v>378</v>
      </c>
      <c r="F22" s="820"/>
      <c r="G22" s="820" t="s">
        <v>386</v>
      </c>
      <c r="H22" s="820"/>
      <c r="I22" s="820" t="s">
        <v>382</v>
      </c>
      <c r="J22" s="820"/>
      <c r="K22" s="827" t="s">
        <v>385</v>
      </c>
      <c r="L22" s="828"/>
      <c r="M22" s="832" t="s">
        <v>121</v>
      </c>
      <c r="N22" s="833"/>
      <c r="O22" s="832" t="s">
        <v>118</v>
      </c>
      <c r="P22" s="833"/>
      <c r="Q22" s="801" t="s">
        <v>119</v>
      </c>
      <c r="R22" s="801"/>
    </row>
    <row r="23" spans="1:18" ht="17" thickBot="1">
      <c r="A23" s="189" t="s">
        <v>0</v>
      </c>
      <c r="B23" s="524" t="s">
        <v>1</v>
      </c>
      <c r="C23" s="790" t="s">
        <v>123</v>
      </c>
      <c r="D23" s="790"/>
      <c r="E23" s="790" t="s">
        <v>68</v>
      </c>
      <c r="F23" s="790"/>
      <c r="G23" s="790" t="s">
        <v>120</v>
      </c>
      <c r="H23" s="790"/>
      <c r="I23" s="790" t="s">
        <v>10</v>
      </c>
      <c r="J23" s="790"/>
      <c r="K23" s="824" t="s">
        <v>94</v>
      </c>
      <c r="L23" s="825"/>
      <c r="M23" s="824"/>
      <c r="N23" s="825"/>
      <c r="O23" s="824"/>
      <c r="P23" s="825"/>
      <c r="Q23" s="790"/>
      <c r="R23" s="790"/>
    </row>
    <row r="24" spans="1:18" ht="17" thickTop="1">
      <c r="A24" s="535" t="s">
        <v>301</v>
      </c>
      <c r="B24" s="718" t="s">
        <v>557</v>
      </c>
      <c r="C24" s="729">
        <v>44048</v>
      </c>
      <c r="D24" s="730">
        <v>44049</v>
      </c>
      <c r="E24" s="789">
        <f>D24</f>
        <v>44049</v>
      </c>
      <c r="F24" s="789"/>
      <c r="G24" s="789">
        <f>E24+1</f>
        <v>44050</v>
      </c>
      <c r="H24" s="789"/>
      <c r="I24" s="789">
        <f>G24+1</f>
        <v>44051</v>
      </c>
      <c r="J24" s="789"/>
      <c r="K24" s="789">
        <f>I24</f>
        <v>44051</v>
      </c>
      <c r="L24" s="789"/>
      <c r="M24" s="533">
        <v>44061</v>
      </c>
      <c r="N24" s="534">
        <f>M24+1</f>
        <v>44062</v>
      </c>
      <c r="O24" s="789">
        <f>N24+15</f>
        <v>44077</v>
      </c>
      <c r="P24" s="789"/>
      <c r="Q24" s="789">
        <f>O24+3</f>
        <v>44080</v>
      </c>
      <c r="R24" s="789"/>
    </row>
    <row r="25" spans="1:18" ht="16">
      <c r="A25" s="232" t="s">
        <v>466</v>
      </c>
      <c r="B25" s="196" t="s">
        <v>558</v>
      </c>
      <c r="C25" s="650">
        <f t="shared" ref="C25:C28" si="14">D25-1</f>
        <v>44055</v>
      </c>
      <c r="D25" s="651">
        <f t="shared" ref="D25:D28" si="15">D24+7</f>
        <v>44056</v>
      </c>
      <c r="E25" s="780">
        <f>D25</f>
        <v>44056</v>
      </c>
      <c r="F25" s="780"/>
      <c r="G25" s="780">
        <f>E25+1</f>
        <v>44057</v>
      </c>
      <c r="H25" s="780"/>
      <c r="I25" s="780">
        <f>G25+1</f>
        <v>44058</v>
      </c>
      <c r="J25" s="780"/>
      <c r="K25" s="780">
        <f>G25</f>
        <v>44057</v>
      </c>
      <c r="L25" s="780"/>
      <c r="M25" s="358">
        <f>M24+7</f>
        <v>44068</v>
      </c>
      <c r="N25" s="359">
        <f>M25+1</f>
        <v>44069</v>
      </c>
      <c r="O25" s="780">
        <f>N25+15</f>
        <v>44084</v>
      </c>
      <c r="P25" s="780"/>
      <c r="Q25" s="780">
        <f>O25+3</f>
        <v>44087</v>
      </c>
      <c r="R25" s="780"/>
    </row>
    <row r="26" spans="1:18" ht="16">
      <c r="A26" s="232" t="s">
        <v>359</v>
      </c>
      <c r="B26" s="196" t="s">
        <v>559</v>
      </c>
      <c r="C26" s="650">
        <f t="shared" si="14"/>
        <v>44062</v>
      </c>
      <c r="D26" s="651">
        <f t="shared" si="15"/>
        <v>44063</v>
      </c>
      <c r="E26" s="780">
        <f>D26</f>
        <v>44063</v>
      </c>
      <c r="F26" s="780"/>
      <c r="G26" s="780">
        <f>E26+1</f>
        <v>44064</v>
      </c>
      <c r="H26" s="780"/>
      <c r="I26" s="780">
        <f>G26+1</f>
        <v>44065</v>
      </c>
      <c r="J26" s="780"/>
      <c r="K26" s="780">
        <f>G26</f>
        <v>44064</v>
      </c>
      <c r="L26" s="780"/>
      <c r="M26" s="358">
        <f>M25+7</f>
        <v>44075</v>
      </c>
      <c r="N26" s="359">
        <f>M26+1</f>
        <v>44076</v>
      </c>
      <c r="O26" s="780">
        <f t="shared" ref="O26:O28" si="16">N26+15</f>
        <v>44091</v>
      </c>
      <c r="P26" s="780"/>
      <c r="Q26" s="780">
        <f t="shared" ref="Q26:Q28" si="17">O26+3</f>
        <v>44094</v>
      </c>
      <c r="R26" s="780"/>
    </row>
    <row r="27" spans="1:18" s="668" customFormat="1" ht="16">
      <c r="A27" s="232" t="s">
        <v>301</v>
      </c>
      <c r="B27" s="196" t="s">
        <v>562</v>
      </c>
      <c r="C27" s="650">
        <f t="shared" si="14"/>
        <v>44069</v>
      </c>
      <c r="D27" s="651">
        <f t="shared" si="15"/>
        <v>44070</v>
      </c>
      <c r="E27" s="780">
        <f>D27</f>
        <v>44070</v>
      </c>
      <c r="F27" s="780"/>
      <c r="G27" s="780">
        <f>E27+1</f>
        <v>44071</v>
      </c>
      <c r="H27" s="780"/>
      <c r="I27" s="780">
        <f>G27+1</f>
        <v>44072</v>
      </c>
      <c r="J27" s="780"/>
      <c r="K27" s="780">
        <f>G27</f>
        <v>44071</v>
      </c>
      <c r="L27" s="780"/>
      <c r="M27" s="358">
        <f>M26+7</f>
        <v>44082</v>
      </c>
      <c r="N27" s="359">
        <f>M27+1</f>
        <v>44083</v>
      </c>
      <c r="O27" s="780">
        <f t="shared" si="16"/>
        <v>44098</v>
      </c>
      <c r="P27" s="780"/>
      <c r="Q27" s="780">
        <f t="shared" si="17"/>
        <v>44101</v>
      </c>
      <c r="R27" s="780"/>
    </row>
    <row r="28" spans="1:18" s="668" customFormat="1" ht="17" thickBot="1">
      <c r="A28" s="218" t="s">
        <v>466</v>
      </c>
      <c r="B28" s="488" t="s">
        <v>561</v>
      </c>
      <c r="C28" s="646">
        <f t="shared" si="14"/>
        <v>44076</v>
      </c>
      <c r="D28" s="647">
        <f t="shared" si="15"/>
        <v>44077</v>
      </c>
      <c r="E28" s="805">
        <f>D28</f>
        <v>44077</v>
      </c>
      <c r="F28" s="805"/>
      <c r="G28" s="805">
        <f>E28+1</f>
        <v>44078</v>
      </c>
      <c r="H28" s="805"/>
      <c r="I28" s="805">
        <f>G28+1</f>
        <v>44079</v>
      </c>
      <c r="J28" s="805"/>
      <c r="K28" s="805">
        <f>G28</f>
        <v>44078</v>
      </c>
      <c r="L28" s="805"/>
      <c r="M28" s="360">
        <f>M27+7</f>
        <v>44089</v>
      </c>
      <c r="N28" s="179">
        <f>M28+1</f>
        <v>44090</v>
      </c>
      <c r="O28" s="805">
        <f t="shared" si="16"/>
        <v>44105</v>
      </c>
      <c r="P28" s="805"/>
      <c r="Q28" s="805">
        <f t="shared" si="17"/>
        <v>44108</v>
      </c>
      <c r="R28" s="805"/>
    </row>
    <row r="29" spans="1:18" ht="17" thickTop="1">
      <c r="A29" s="180"/>
      <c r="B29" s="190"/>
      <c r="C29" s="433"/>
      <c r="D29" s="433"/>
      <c r="E29" s="364"/>
      <c r="F29" s="199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</row>
    <row r="30" spans="1:18" ht="16">
      <c r="A30" s="180"/>
      <c r="B30" s="190"/>
      <c r="C30" s="433"/>
      <c r="D30" s="433"/>
      <c r="E30" s="364"/>
      <c r="F30" s="199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</row>
    <row r="31" spans="1:18" ht="16">
      <c r="A31" s="180"/>
      <c r="B31" s="190"/>
      <c r="C31" s="433"/>
      <c r="D31" s="433"/>
      <c r="E31" s="364"/>
      <c r="F31" s="199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</row>
    <row r="32" spans="1:18" ht="16">
      <c r="A32" s="180"/>
      <c r="B32" s="190"/>
      <c r="C32" s="433"/>
      <c r="D32" s="433"/>
      <c r="E32" s="364"/>
      <c r="F32" s="199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</row>
    <row r="33" spans="1:18" ht="16">
      <c r="A33" s="180"/>
      <c r="B33" s="190"/>
      <c r="C33" s="433"/>
      <c r="D33" s="433"/>
      <c r="E33" s="364"/>
      <c r="F33" s="199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</row>
    <row r="34" spans="1:18" s="161" customFormat="1" ht="29" thickBot="1">
      <c r="A34" s="166" t="s">
        <v>248</v>
      </c>
      <c r="B34" s="495"/>
      <c r="C34" s="167"/>
      <c r="D34" s="167"/>
      <c r="E34" s="167"/>
      <c r="F34" s="167"/>
      <c r="G34" s="167"/>
      <c r="H34" s="167"/>
      <c r="I34" s="167"/>
      <c r="J34" s="167"/>
      <c r="K34" s="167"/>
      <c r="L34" s="168"/>
      <c r="M34" s="168"/>
      <c r="N34" s="168"/>
      <c r="O34" s="169"/>
      <c r="P34" s="169"/>
      <c r="Q34" s="170"/>
      <c r="R34" s="171"/>
    </row>
    <row r="35" spans="1:18" s="161" customFormat="1" ht="17" thickTop="1">
      <c r="A35" s="172"/>
      <c r="B35" s="173"/>
      <c r="C35" s="820" t="s">
        <v>382</v>
      </c>
      <c r="D35" s="820"/>
      <c r="E35" s="791" t="s">
        <v>383</v>
      </c>
      <c r="F35" s="820"/>
      <c r="G35" s="826" t="s">
        <v>5</v>
      </c>
      <c r="H35" s="826"/>
      <c r="I35" s="786" t="s">
        <v>103</v>
      </c>
      <c r="J35" s="786"/>
      <c r="K35" s="801" t="s">
        <v>242</v>
      </c>
      <c r="L35" s="801"/>
      <c r="M35" s="786"/>
      <c r="N35" s="786"/>
      <c r="O35" s="786"/>
      <c r="P35" s="786"/>
      <c r="Q35" s="515"/>
      <c r="R35" s="515"/>
    </row>
    <row r="36" spans="1:18" s="161" customFormat="1" ht="17" thickBot="1">
      <c r="A36" s="189" t="s">
        <v>0</v>
      </c>
      <c r="B36" s="429" t="s">
        <v>21</v>
      </c>
      <c r="C36" s="823" t="s">
        <v>78</v>
      </c>
      <c r="D36" s="823"/>
      <c r="E36" s="823" t="s">
        <v>423</v>
      </c>
      <c r="F36" s="823"/>
      <c r="G36" s="822" t="s">
        <v>254</v>
      </c>
      <c r="H36" s="822"/>
      <c r="I36" s="823" t="s">
        <v>424</v>
      </c>
      <c r="J36" s="823"/>
      <c r="K36" s="823" t="s">
        <v>425</v>
      </c>
      <c r="L36" s="823"/>
      <c r="M36" s="823"/>
      <c r="N36" s="823"/>
      <c r="O36" s="823"/>
      <c r="P36" s="823"/>
      <c r="Q36" s="197"/>
      <c r="R36" s="515"/>
    </row>
    <row r="37" spans="1:18" s="161" customFormat="1" ht="17" thickTop="1">
      <c r="A37" s="529" t="s">
        <v>521</v>
      </c>
      <c r="B37" s="754" t="s">
        <v>522</v>
      </c>
      <c r="C37" s="798">
        <v>44048</v>
      </c>
      <c r="D37" s="795"/>
      <c r="E37" s="798">
        <f>C37+1</f>
        <v>44049</v>
      </c>
      <c r="F37" s="795"/>
      <c r="G37" s="816">
        <f>E37+1</f>
        <v>44050</v>
      </c>
      <c r="H37" s="817"/>
      <c r="I37" s="798">
        <f>E37+10</f>
        <v>44059</v>
      </c>
      <c r="J37" s="795"/>
      <c r="K37" s="798">
        <f>I37+2</f>
        <v>44061</v>
      </c>
      <c r="L37" s="795"/>
      <c r="M37" s="793"/>
      <c r="N37" s="793"/>
      <c r="O37" s="793"/>
      <c r="P37" s="793"/>
      <c r="Q37" s="197"/>
      <c r="R37" s="515"/>
    </row>
    <row r="38" spans="1:18" s="161" customFormat="1" ht="16">
      <c r="A38" s="527" t="s">
        <v>437</v>
      </c>
      <c r="B38" s="486" t="s">
        <v>523</v>
      </c>
      <c r="C38" s="778">
        <f>C37+7</f>
        <v>44055</v>
      </c>
      <c r="D38" s="779"/>
      <c r="E38" s="778">
        <f t="shared" ref="E38:E40" si="18">C38+1</f>
        <v>44056</v>
      </c>
      <c r="F38" s="779"/>
      <c r="G38" s="818">
        <f>E38+1</f>
        <v>44057</v>
      </c>
      <c r="H38" s="819"/>
      <c r="I38" s="778">
        <f>E38+10</f>
        <v>44066</v>
      </c>
      <c r="J38" s="779"/>
      <c r="K38" s="778">
        <f>I38+2</f>
        <v>44068</v>
      </c>
      <c r="L38" s="779"/>
      <c r="M38" s="778"/>
      <c r="N38" s="779"/>
      <c r="O38" s="780"/>
      <c r="P38" s="780"/>
      <c r="Q38" s="197"/>
      <c r="R38" s="515"/>
    </row>
    <row r="39" spans="1:18" s="161" customFormat="1" ht="16">
      <c r="A39" s="528" t="s">
        <v>482</v>
      </c>
      <c r="B39" s="486" t="s">
        <v>524</v>
      </c>
      <c r="C39" s="778">
        <f>C38+7</f>
        <v>44062</v>
      </c>
      <c r="D39" s="779"/>
      <c r="E39" s="778">
        <f t="shared" si="18"/>
        <v>44063</v>
      </c>
      <c r="F39" s="779"/>
      <c r="G39" s="818">
        <f>E39+1</f>
        <v>44064</v>
      </c>
      <c r="H39" s="819"/>
      <c r="I39" s="778">
        <f>E39+9</f>
        <v>44072</v>
      </c>
      <c r="J39" s="779"/>
      <c r="K39" s="778">
        <f t="shared" ref="K39:K40" si="19">I39+2</f>
        <v>44074</v>
      </c>
      <c r="L39" s="779"/>
      <c r="M39" s="778"/>
      <c r="N39" s="779"/>
      <c r="O39" s="780"/>
      <c r="P39" s="780"/>
      <c r="Q39" s="197"/>
      <c r="R39" s="515"/>
    </row>
    <row r="40" spans="1:18" s="161" customFormat="1" ht="16">
      <c r="A40" s="528" t="s">
        <v>458</v>
      </c>
      <c r="B40" s="486" t="s">
        <v>525</v>
      </c>
      <c r="C40" s="778">
        <f>C39+7</f>
        <v>44069</v>
      </c>
      <c r="D40" s="779"/>
      <c r="E40" s="778">
        <f t="shared" si="18"/>
        <v>44070</v>
      </c>
      <c r="F40" s="779"/>
      <c r="G40" s="818">
        <f>E40+1</f>
        <v>44071</v>
      </c>
      <c r="H40" s="819"/>
      <c r="I40" s="778">
        <f>E40+9</f>
        <v>44079</v>
      </c>
      <c r="J40" s="779"/>
      <c r="K40" s="778">
        <f t="shared" si="19"/>
        <v>44081</v>
      </c>
      <c r="L40" s="779"/>
      <c r="M40" s="778"/>
      <c r="N40" s="779"/>
      <c r="O40" s="780"/>
      <c r="P40" s="780"/>
      <c r="Q40" s="197"/>
      <c r="R40" s="515"/>
    </row>
    <row r="41" spans="1:18" s="683" customFormat="1" ht="17" thickBot="1">
      <c r="A41" s="755" t="s">
        <v>526</v>
      </c>
      <c r="B41" s="559" t="s">
        <v>516</v>
      </c>
      <c r="C41" s="781">
        <f>C40+7</f>
        <v>44076</v>
      </c>
      <c r="D41" s="782"/>
      <c r="E41" s="781">
        <f t="shared" ref="E41" si="20">C41+1</f>
        <v>44077</v>
      </c>
      <c r="F41" s="782"/>
      <c r="G41" s="806">
        <f>E41+1</f>
        <v>44078</v>
      </c>
      <c r="H41" s="807"/>
      <c r="I41" s="781">
        <f t="shared" ref="I41" si="21">E41+10</f>
        <v>44087</v>
      </c>
      <c r="J41" s="782"/>
      <c r="K41" s="781">
        <f t="shared" ref="K41" si="22">I41+2</f>
        <v>44089</v>
      </c>
      <c r="L41" s="782"/>
      <c r="M41" s="781"/>
      <c r="N41" s="782"/>
      <c r="O41" s="805"/>
      <c r="P41" s="805"/>
      <c r="Q41" s="681"/>
      <c r="R41" s="682"/>
    </row>
    <row r="42" spans="1:18" ht="17" thickTop="1">
      <c r="A42" s="180"/>
      <c r="B42" s="181"/>
      <c r="C42" s="433"/>
      <c r="D42" s="433"/>
      <c r="E42" s="433"/>
      <c r="F42" s="433"/>
      <c r="G42" s="433"/>
      <c r="H42" s="433"/>
      <c r="I42" s="465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18" ht="16">
      <c r="A43" s="180"/>
      <c r="B43" s="181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18" ht="16">
      <c r="A44" s="180"/>
      <c r="B44" s="181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</row>
    <row r="45" spans="1:18" ht="16">
      <c r="A45" s="685"/>
      <c r="B45" s="190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</row>
    <row r="46" spans="1:18" ht="16">
      <c r="A46" s="685"/>
      <c r="B46" s="190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s="161" customFormat="1" ht="29" thickBot="1">
      <c r="A47" s="722" t="s">
        <v>137</v>
      </c>
      <c r="B47" s="183"/>
      <c r="C47" s="183"/>
      <c r="D47" s="184"/>
      <c r="E47" s="184"/>
      <c r="F47" s="184"/>
      <c r="G47" s="184"/>
      <c r="H47" s="184"/>
      <c r="I47" s="184"/>
      <c r="J47" s="184"/>
      <c r="K47" s="184"/>
      <c r="L47" s="185"/>
      <c r="M47" s="185"/>
      <c r="N47" s="183"/>
      <c r="O47" s="183"/>
      <c r="P47" s="186"/>
      <c r="Q47" s="186"/>
      <c r="R47" s="171"/>
    </row>
    <row r="48" spans="1:18" s="161" customFormat="1" ht="17" thickTop="1">
      <c r="A48" s="187"/>
      <c r="B48" s="188"/>
      <c r="C48" s="820" t="s">
        <v>387</v>
      </c>
      <c r="D48" s="820"/>
      <c r="E48" s="820" t="s">
        <v>388</v>
      </c>
      <c r="F48" s="820"/>
      <c r="G48" s="820" t="s">
        <v>386</v>
      </c>
      <c r="H48" s="820"/>
      <c r="I48" s="820" t="s">
        <v>383</v>
      </c>
      <c r="J48" s="820"/>
      <c r="K48" s="801" t="s">
        <v>499</v>
      </c>
      <c r="L48" s="801"/>
      <c r="M48" s="801" t="s">
        <v>102</v>
      </c>
      <c r="N48" s="801"/>
      <c r="O48" s="837" t="s">
        <v>99</v>
      </c>
      <c r="P48" s="837"/>
      <c r="Q48" s="837" t="s">
        <v>100</v>
      </c>
      <c r="R48" s="837"/>
    </row>
    <row r="49" spans="1:18" s="161" customFormat="1" ht="17" thickBot="1">
      <c r="A49" s="189" t="s">
        <v>0</v>
      </c>
      <c r="B49" s="427" t="s">
        <v>1</v>
      </c>
      <c r="C49" s="790" t="s">
        <v>22</v>
      </c>
      <c r="D49" s="790"/>
      <c r="E49" s="790" t="s">
        <v>67</v>
      </c>
      <c r="F49" s="790"/>
      <c r="G49" s="790" t="s">
        <v>9</v>
      </c>
      <c r="H49" s="790"/>
      <c r="I49" s="790" t="s">
        <v>6</v>
      </c>
      <c r="J49" s="790"/>
      <c r="K49" s="790" t="s">
        <v>357</v>
      </c>
      <c r="L49" s="790"/>
      <c r="M49" s="790" t="s">
        <v>356</v>
      </c>
      <c r="N49" s="790"/>
      <c r="O49" s="835"/>
      <c r="P49" s="835"/>
      <c r="Q49" s="835"/>
      <c r="R49" s="835"/>
    </row>
    <row r="50" spans="1:18" s="161" customFormat="1" ht="17" thickTop="1">
      <c r="A50" s="231" t="s">
        <v>578</v>
      </c>
      <c r="B50" s="428" t="s">
        <v>579</v>
      </c>
      <c r="C50" s="793">
        <v>44046</v>
      </c>
      <c r="D50" s="793"/>
      <c r="E50" s="356">
        <f>C50+1</f>
        <v>44047</v>
      </c>
      <c r="F50" s="357">
        <f>E50+1</f>
        <v>44048</v>
      </c>
      <c r="G50" s="793">
        <f>F50</f>
        <v>44048</v>
      </c>
      <c r="H50" s="793"/>
      <c r="I50" s="793">
        <f>G50+1</f>
        <v>44049</v>
      </c>
      <c r="J50" s="793"/>
      <c r="K50" s="793">
        <f>I50+13</f>
        <v>44062</v>
      </c>
      <c r="L50" s="793"/>
      <c r="M50" s="793">
        <f>K50+2</f>
        <v>44064</v>
      </c>
      <c r="N50" s="793"/>
      <c r="O50" s="836">
        <f>M50+5</f>
        <v>44069</v>
      </c>
      <c r="P50" s="836"/>
      <c r="Q50" s="836">
        <f>M50+6</f>
        <v>44070</v>
      </c>
      <c r="R50" s="836"/>
    </row>
    <row r="51" spans="1:18" s="161" customFormat="1" ht="16">
      <c r="A51" s="232" t="s">
        <v>580</v>
      </c>
      <c r="B51" s="196" t="s">
        <v>581</v>
      </c>
      <c r="C51" s="780">
        <f>C50+7</f>
        <v>44053</v>
      </c>
      <c r="D51" s="780"/>
      <c r="E51" s="358">
        <f>C51+1</f>
        <v>44054</v>
      </c>
      <c r="F51" s="359">
        <f>E51+1</f>
        <v>44055</v>
      </c>
      <c r="G51" s="780">
        <f>F51</f>
        <v>44055</v>
      </c>
      <c r="H51" s="780"/>
      <c r="I51" s="780">
        <f>G51+1</f>
        <v>44056</v>
      </c>
      <c r="J51" s="780"/>
      <c r="K51" s="780">
        <f>I51+13</f>
        <v>44069</v>
      </c>
      <c r="L51" s="780"/>
      <c r="M51" s="780">
        <f>K51+2</f>
        <v>44071</v>
      </c>
      <c r="N51" s="780"/>
      <c r="O51" s="834">
        <f>M51+5</f>
        <v>44076</v>
      </c>
      <c r="P51" s="834"/>
      <c r="Q51" s="834">
        <f>M51+6</f>
        <v>44077</v>
      </c>
      <c r="R51" s="834"/>
    </row>
    <row r="52" spans="1:18" s="161" customFormat="1" ht="16">
      <c r="A52" s="232" t="s">
        <v>582</v>
      </c>
      <c r="B52" s="196" t="s">
        <v>583</v>
      </c>
      <c r="C52" s="780">
        <f t="shared" ref="C52:C54" si="23">C51+7</f>
        <v>44060</v>
      </c>
      <c r="D52" s="780"/>
      <c r="E52" s="358">
        <f>C52+1</f>
        <v>44061</v>
      </c>
      <c r="F52" s="359">
        <f>E52+1</f>
        <v>44062</v>
      </c>
      <c r="G52" s="780">
        <f>F52</f>
        <v>44062</v>
      </c>
      <c r="H52" s="780"/>
      <c r="I52" s="780">
        <f>G52+1</f>
        <v>44063</v>
      </c>
      <c r="J52" s="780"/>
      <c r="K52" s="780">
        <f>I52+13</f>
        <v>44076</v>
      </c>
      <c r="L52" s="780"/>
      <c r="M52" s="780">
        <f>K52+2</f>
        <v>44078</v>
      </c>
      <c r="N52" s="780"/>
      <c r="O52" s="834">
        <f>M52+5</f>
        <v>44083</v>
      </c>
      <c r="P52" s="834"/>
      <c r="Q52" s="834">
        <f>M52+6</f>
        <v>44084</v>
      </c>
      <c r="R52" s="834"/>
    </row>
    <row r="53" spans="1:18" s="161" customFormat="1" ht="16">
      <c r="A53" s="232" t="s">
        <v>358</v>
      </c>
      <c r="B53" s="196" t="s">
        <v>584</v>
      </c>
      <c r="C53" s="780">
        <f t="shared" si="23"/>
        <v>44067</v>
      </c>
      <c r="D53" s="780"/>
      <c r="E53" s="358">
        <f>C53+1</f>
        <v>44068</v>
      </c>
      <c r="F53" s="359">
        <f>E53+1</f>
        <v>44069</v>
      </c>
      <c r="G53" s="780">
        <f>F53</f>
        <v>44069</v>
      </c>
      <c r="H53" s="780"/>
      <c r="I53" s="780">
        <f>G53+1</f>
        <v>44070</v>
      </c>
      <c r="J53" s="780"/>
      <c r="K53" s="780">
        <f>I53+13</f>
        <v>44083</v>
      </c>
      <c r="L53" s="780"/>
      <c r="M53" s="780">
        <f>K53+2</f>
        <v>44085</v>
      </c>
      <c r="N53" s="780"/>
      <c r="O53" s="834">
        <f>M53+5</f>
        <v>44090</v>
      </c>
      <c r="P53" s="834"/>
      <c r="Q53" s="834">
        <f>M53+6</f>
        <v>44091</v>
      </c>
      <c r="R53" s="834"/>
    </row>
    <row r="54" spans="1:18" s="161" customFormat="1" ht="17" thickBot="1">
      <c r="A54" s="218" t="s">
        <v>585</v>
      </c>
      <c r="B54" s="618" t="s">
        <v>586</v>
      </c>
      <c r="C54" s="780">
        <f t="shared" si="23"/>
        <v>44074</v>
      </c>
      <c r="D54" s="780"/>
      <c r="E54" s="358">
        <f>C54+1</f>
        <v>44075</v>
      </c>
      <c r="F54" s="359">
        <f>E54+1</f>
        <v>44076</v>
      </c>
      <c r="G54" s="780">
        <f>F54</f>
        <v>44076</v>
      </c>
      <c r="H54" s="780"/>
      <c r="I54" s="780">
        <f>G54+1</f>
        <v>44077</v>
      </c>
      <c r="J54" s="780"/>
      <c r="K54" s="780">
        <f>I54+13</f>
        <v>44090</v>
      </c>
      <c r="L54" s="780"/>
      <c r="M54" s="780">
        <f>K54+2</f>
        <v>44092</v>
      </c>
      <c r="N54" s="780"/>
      <c r="O54" s="834">
        <f>M54+5</f>
        <v>44097</v>
      </c>
      <c r="P54" s="834"/>
      <c r="Q54" s="834">
        <f>M54+6</f>
        <v>44098</v>
      </c>
      <c r="R54" s="834"/>
    </row>
    <row r="55" spans="1:18" s="161" customFormat="1" ht="17" thickTop="1">
      <c r="A55" s="18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</row>
    <row r="56" spans="1:18" ht="16">
      <c r="A56" s="180"/>
      <c r="B56" s="190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</row>
    <row r="57" spans="1:18" ht="16">
      <c r="A57" s="180"/>
      <c r="B57" s="190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</row>
    <row r="58" spans="1:18" ht="16">
      <c r="A58" s="180"/>
      <c r="B58" s="190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</row>
    <row r="59" spans="1:18" ht="16">
      <c r="A59" s="180"/>
      <c r="B59" s="190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</row>
    <row r="60" spans="1:18" ht="16">
      <c r="A60" s="180"/>
      <c r="B60" s="190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</row>
    <row r="61" spans="1:18" ht="16">
      <c r="A61" s="22"/>
      <c r="B61" s="1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16">
      <c r="A62" s="22"/>
      <c r="B62" s="1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6">
      <c r="A63" s="22"/>
      <c r="B63" s="1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16">
      <c r="A64" s="22"/>
      <c r="B64" s="1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6">
      <c r="A65" s="22"/>
      <c r="B65" s="1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16">
      <c r="A66" s="22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6">
      <c r="A67" s="48" t="s">
        <v>17</v>
      </c>
      <c r="B67" s="1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6">
      <c r="A68" s="48" t="s">
        <v>18</v>
      </c>
      <c r="B68" s="1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6">
      <c r="A69" s="160" t="s">
        <v>128</v>
      </c>
      <c r="B69" s="1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16">
      <c r="A70" s="22"/>
      <c r="B70" s="1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6">
      <c r="A71" s="22"/>
      <c r="B71" s="1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6">
      <c r="A72" s="22"/>
      <c r="B72" s="1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6">
      <c r="A73" s="22"/>
      <c r="B73" s="1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6">
      <c r="A74" s="821" t="s">
        <v>62</v>
      </c>
      <c r="B74" s="821"/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</row>
    <row r="75" spans="1:18" ht="16">
      <c r="A75" s="22"/>
      <c r="B75" s="1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6">
      <c r="A76" s="22"/>
      <c r="B76" s="1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6">
      <c r="A77" s="22"/>
      <c r="B77" s="1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6">
      <c r="A78" s="22"/>
      <c r="B78" s="1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8" ht="16">
      <c r="A80" s="36"/>
      <c r="B80" s="26"/>
      <c r="C80" s="27"/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9"/>
      <c r="O80" s="29"/>
      <c r="P80" s="29"/>
      <c r="Q80" s="29"/>
      <c r="R80" s="29"/>
    </row>
    <row r="81" spans="1:18" ht="16">
      <c r="A81" s="48"/>
      <c r="B81" s="31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6">
      <c r="A82" s="48"/>
      <c r="B82" s="31"/>
      <c r="C82" s="29"/>
      <c r="D82" s="29"/>
      <c r="E82" s="29"/>
      <c r="F82" s="29"/>
      <c r="G82" s="29"/>
      <c r="H82" s="29"/>
      <c r="I82" s="29"/>
      <c r="J82" s="29"/>
      <c r="K82" s="29"/>
      <c r="L82" s="12"/>
      <c r="M82" s="29"/>
      <c r="N82" s="29"/>
      <c r="O82" s="29"/>
      <c r="P82" s="29"/>
      <c r="Q82" s="29"/>
      <c r="R82" s="29"/>
    </row>
    <row r="83" spans="1:18" ht="16">
      <c r="A83" s="30"/>
      <c r="B83" s="31"/>
      <c r="C83" s="29"/>
      <c r="D83" s="29"/>
      <c r="E83" s="29"/>
      <c r="F83" s="29"/>
      <c r="G83" s="29"/>
      <c r="H83" s="29"/>
      <c r="I83" s="29"/>
      <c r="J83" s="29"/>
      <c r="K83" s="29"/>
      <c r="L83" s="12"/>
      <c r="M83" s="29"/>
      <c r="N83" s="29"/>
      <c r="O83" s="29"/>
      <c r="P83" s="29"/>
      <c r="Q83" s="29"/>
      <c r="R83" s="29"/>
    </row>
    <row r="84" spans="1:18" ht="16">
      <c r="A84" s="30"/>
      <c r="B84" s="31"/>
      <c r="C84" s="29"/>
      <c r="D84" s="29"/>
      <c r="E84" s="29"/>
      <c r="F84" s="29"/>
      <c r="G84" s="29"/>
      <c r="H84" s="29"/>
      <c r="I84" s="29"/>
      <c r="J84" s="29"/>
      <c r="K84" s="29"/>
      <c r="L84" s="12"/>
      <c r="M84" s="29"/>
      <c r="N84" s="29"/>
      <c r="O84" s="29"/>
      <c r="P84" s="29"/>
      <c r="Q84" s="29"/>
      <c r="R84" s="29"/>
    </row>
    <row r="85" spans="1:18" ht="16">
      <c r="A85" s="30"/>
      <c r="B85" s="31"/>
      <c r="C85" s="29"/>
      <c r="D85" s="29"/>
      <c r="E85" s="29"/>
      <c r="F85" s="29"/>
      <c r="G85" s="29"/>
      <c r="H85" s="29"/>
      <c r="I85" s="29"/>
      <c r="J85" s="29"/>
      <c r="K85" s="29"/>
      <c r="L85" s="12"/>
      <c r="M85" s="29"/>
      <c r="N85" s="29"/>
      <c r="O85" s="29"/>
      <c r="P85" s="29"/>
      <c r="Q85" s="29"/>
      <c r="R85" s="29"/>
    </row>
    <row r="86" spans="1:18" ht="16">
      <c r="A86" s="30"/>
      <c r="B86" s="31"/>
      <c r="C86" s="29"/>
      <c r="D86" s="29"/>
      <c r="E86" s="29"/>
      <c r="F86" s="29"/>
      <c r="G86" s="29"/>
      <c r="H86" s="29"/>
      <c r="I86" s="29"/>
      <c r="J86" s="29"/>
      <c r="K86" s="29"/>
      <c r="L86" s="12"/>
      <c r="M86" s="29"/>
      <c r="N86" s="29"/>
      <c r="O86" s="29"/>
      <c r="P86" s="29"/>
      <c r="Q86" s="29"/>
      <c r="R86" s="29"/>
    </row>
    <row r="87" spans="1:18" ht="16">
      <c r="A87" s="30"/>
      <c r="B87" s="31"/>
      <c r="C87" s="29"/>
      <c r="D87" s="29"/>
      <c r="E87" s="29"/>
      <c r="F87" s="29"/>
      <c r="G87" s="29"/>
      <c r="H87" s="29"/>
      <c r="I87" s="29"/>
      <c r="J87" s="29"/>
      <c r="K87" s="29"/>
      <c r="L87" s="12"/>
      <c r="M87" s="29"/>
      <c r="N87" s="29"/>
      <c r="O87" s="29"/>
      <c r="P87" s="29"/>
      <c r="Q87" s="29"/>
      <c r="R87" s="29"/>
    </row>
    <row r="88" spans="1:18" ht="16">
      <c r="A88" s="30"/>
      <c r="B88" s="31"/>
      <c r="C88" s="29"/>
      <c r="D88" s="29"/>
      <c r="E88" s="29"/>
      <c r="F88" s="29"/>
      <c r="G88" s="29"/>
      <c r="H88" s="29"/>
      <c r="I88" s="29"/>
      <c r="J88" s="29"/>
      <c r="K88"/>
      <c r="L88"/>
      <c r="M88"/>
      <c r="N88"/>
      <c r="O88"/>
      <c r="P88"/>
      <c r="Q88"/>
      <c r="R88"/>
    </row>
  </sheetData>
  <mergeCells count="193">
    <mergeCell ref="C41:D41"/>
    <mergeCell ref="E41:F41"/>
    <mergeCell ref="G41:H41"/>
    <mergeCell ref="I41:J41"/>
    <mergeCell ref="K41:L41"/>
    <mergeCell ref="M41:N41"/>
    <mergeCell ref="O41:P41"/>
    <mergeCell ref="O54:P54"/>
    <mergeCell ref="Q54:R54"/>
    <mergeCell ref="M51:N51"/>
    <mergeCell ref="O53:P53"/>
    <mergeCell ref="Q53:R53"/>
    <mergeCell ref="O52:P52"/>
    <mergeCell ref="K53:L53"/>
    <mergeCell ref="M53:N53"/>
    <mergeCell ref="Q52:R52"/>
    <mergeCell ref="I48:J48"/>
    <mergeCell ref="I52:J52"/>
    <mergeCell ref="O40:P40"/>
    <mergeCell ref="K40:L40"/>
    <mergeCell ref="M40:N40"/>
    <mergeCell ref="M50:N50"/>
    <mergeCell ref="O50:P50"/>
    <mergeCell ref="Q50:R50"/>
    <mergeCell ref="K48:L48"/>
    <mergeCell ref="M48:N48"/>
    <mergeCell ref="K51:L51"/>
    <mergeCell ref="O48:P48"/>
    <mergeCell ref="Q48:R48"/>
    <mergeCell ref="Q49:R49"/>
    <mergeCell ref="Q51:R51"/>
    <mergeCell ref="I40:J40"/>
    <mergeCell ref="K52:L52"/>
    <mergeCell ref="M52:N52"/>
    <mergeCell ref="K50:L50"/>
    <mergeCell ref="E37:F37"/>
    <mergeCell ref="E38:F38"/>
    <mergeCell ref="E39:F39"/>
    <mergeCell ref="E40:F40"/>
    <mergeCell ref="I39:J39"/>
    <mergeCell ref="K38:L38"/>
    <mergeCell ref="K37:L37"/>
    <mergeCell ref="M39:N39"/>
    <mergeCell ref="K39:L39"/>
    <mergeCell ref="I38:J38"/>
    <mergeCell ref="M38:N38"/>
    <mergeCell ref="I37:J37"/>
    <mergeCell ref="I24:J24"/>
    <mergeCell ref="I25:J25"/>
    <mergeCell ref="I26:J26"/>
    <mergeCell ref="I27:J27"/>
    <mergeCell ref="I28:J28"/>
    <mergeCell ref="Q14:R14"/>
    <mergeCell ref="K25:L25"/>
    <mergeCell ref="I35:J35"/>
    <mergeCell ref="C53:D53"/>
    <mergeCell ref="C52:D52"/>
    <mergeCell ref="O51:P51"/>
    <mergeCell ref="I49:J49"/>
    <mergeCell ref="I50:J50"/>
    <mergeCell ref="G53:H53"/>
    <mergeCell ref="I53:J53"/>
    <mergeCell ref="G52:H52"/>
    <mergeCell ref="I51:J51"/>
    <mergeCell ref="E49:F49"/>
    <mergeCell ref="G49:H49"/>
    <mergeCell ref="K49:L49"/>
    <mergeCell ref="M49:N49"/>
    <mergeCell ref="O49:P49"/>
    <mergeCell ref="E48:F48"/>
    <mergeCell ref="G48:H48"/>
    <mergeCell ref="I36:J36"/>
    <mergeCell ref="M36:N36"/>
    <mergeCell ref="O36:P36"/>
    <mergeCell ref="K36:L36"/>
    <mergeCell ref="K28:L28"/>
    <mergeCell ref="O35:P35"/>
    <mergeCell ref="K26:L26"/>
    <mergeCell ref="K27:L27"/>
    <mergeCell ref="K35:L35"/>
    <mergeCell ref="O27:P27"/>
    <mergeCell ref="Q27:R27"/>
    <mergeCell ref="O26:P26"/>
    <mergeCell ref="Q26:R26"/>
    <mergeCell ref="O22:P22"/>
    <mergeCell ref="Q22:R22"/>
    <mergeCell ref="O25:P25"/>
    <mergeCell ref="Q23:R23"/>
    <mergeCell ref="Q25:R25"/>
    <mergeCell ref="O24:P24"/>
    <mergeCell ref="Q24:R24"/>
    <mergeCell ref="O23:P23"/>
    <mergeCell ref="M22:N22"/>
    <mergeCell ref="M23:N23"/>
    <mergeCell ref="O11:P11"/>
    <mergeCell ref="Q11:R11"/>
    <mergeCell ref="M10:N10"/>
    <mergeCell ref="Q12:R12"/>
    <mergeCell ref="G10:H10"/>
    <mergeCell ref="M9:N9"/>
    <mergeCell ref="M11:N11"/>
    <mergeCell ref="Q9:R9"/>
    <mergeCell ref="O10:P10"/>
    <mergeCell ref="Q10:R10"/>
    <mergeCell ref="O9:P9"/>
    <mergeCell ref="O12:P12"/>
    <mergeCell ref="K11:L11"/>
    <mergeCell ref="K12:L12"/>
    <mergeCell ref="O13:P13"/>
    <mergeCell ref="Q13:R13"/>
    <mergeCell ref="O14:P14"/>
    <mergeCell ref="M14:N14"/>
    <mergeCell ref="M15:N15"/>
    <mergeCell ref="O15:P15"/>
    <mergeCell ref="Q15:R15"/>
    <mergeCell ref="E9:F9"/>
    <mergeCell ref="M13:N13"/>
    <mergeCell ref="M12:N12"/>
    <mergeCell ref="G11:H11"/>
    <mergeCell ref="I11:J11"/>
    <mergeCell ref="I10:J10"/>
    <mergeCell ref="I14:J14"/>
    <mergeCell ref="G14:H14"/>
    <mergeCell ref="I15:J15"/>
    <mergeCell ref="G13:H13"/>
    <mergeCell ref="G12:H12"/>
    <mergeCell ref="I12:J12"/>
    <mergeCell ref="I13:J13"/>
    <mergeCell ref="K14:L14"/>
    <mergeCell ref="K15:L15"/>
    <mergeCell ref="G15:H15"/>
    <mergeCell ref="K10:L10"/>
    <mergeCell ref="O37:P37"/>
    <mergeCell ref="I9:J9"/>
    <mergeCell ref="I23:J23"/>
    <mergeCell ref="G24:H24"/>
    <mergeCell ref="C23:D23"/>
    <mergeCell ref="E23:F23"/>
    <mergeCell ref="G23:H23"/>
    <mergeCell ref="I22:J22"/>
    <mergeCell ref="E24:F24"/>
    <mergeCell ref="C10:D10"/>
    <mergeCell ref="C9:D9"/>
    <mergeCell ref="C22:D22"/>
    <mergeCell ref="E22:F22"/>
    <mergeCell ref="G22:H22"/>
    <mergeCell ref="E10:F10"/>
    <mergeCell ref="G9:H9"/>
    <mergeCell ref="K9:L9"/>
    <mergeCell ref="E27:F27"/>
    <mergeCell ref="G25:H25"/>
    <mergeCell ref="G35:H35"/>
    <mergeCell ref="K22:L22"/>
    <mergeCell ref="K13:L13"/>
    <mergeCell ref="K23:L23"/>
    <mergeCell ref="K24:L24"/>
    <mergeCell ref="O38:P38"/>
    <mergeCell ref="A74:R74"/>
    <mergeCell ref="I54:J54"/>
    <mergeCell ref="C54:D54"/>
    <mergeCell ref="G54:H54"/>
    <mergeCell ref="K54:L54"/>
    <mergeCell ref="M54:N54"/>
    <mergeCell ref="C35:D35"/>
    <mergeCell ref="E28:F28"/>
    <mergeCell ref="G28:H28"/>
    <mergeCell ref="G51:H51"/>
    <mergeCell ref="C51:D51"/>
    <mergeCell ref="G36:H36"/>
    <mergeCell ref="C50:D50"/>
    <mergeCell ref="C49:D49"/>
    <mergeCell ref="C48:D48"/>
    <mergeCell ref="E36:F36"/>
    <mergeCell ref="G50:H50"/>
    <mergeCell ref="C36:D36"/>
    <mergeCell ref="M35:N35"/>
    <mergeCell ref="M37:N37"/>
    <mergeCell ref="O28:P28"/>
    <mergeCell ref="Q28:R28"/>
    <mergeCell ref="O39:P39"/>
    <mergeCell ref="C37:D37"/>
    <mergeCell ref="C38:D38"/>
    <mergeCell ref="C39:D39"/>
    <mergeCell ref="C40:D40"/>
    <mergeCell ref="G37:H37"/>
    <mergeCell ref="G38:H38"/>
    <mergeCell ref="G39:H39"/>
    <mergeCell ref="G40:H40"/>
    <mergeCell ref="E25:F25"/>
    <mergeCell ref="E26:F26"/>
    <mergeCell ref="E35:F35"/>
    <mergeCell ref="G26:H26"/>
    <mergeCell ref="G27:H27"/>
  </mergeCells>
  <phoneticPr fontId="22"/>
  <printOptions horizontalCentered="1"/>
  <pageMargins left="0.23622047244094491" right="0.23622047244094491" top="0.39370078740157483" bottom="0.39370078740157483" header="0" footer="0"/>
  <pageSetup paperSize="9" scale="55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Q76"/>
  <sheetViews>
    <sheetView view="pageBreakPreview" zoomScale="112" zoomScaleNormal="70" zoomScaleSheetLayoutView="112" workbookViewId="0">
      <selection activeCell="G46" sqref="G46"/>
    </sheetView>
  </sheetViews>
  <sheetFormatPr baseColWidth="10" defaultColWidth="9" defaultRowHeight="16"/>
  <cols>
    <col min="1" max="1" width="29.83203125" style="17" customWidth="1"/>
    <col min="2" max="2" width="9.83203125" style="17" customWidth="1"/>
    <col min="3" max="16" width="8.1640625" style="17" customWidth="1"/>
  </cols>
  <sheetData>
    <row r="1" spans="1:16" ht="59">
      <c r="A1" s="1" t="s">
        <v>15</v>
      </c>
      <c r="B1" s="33"/>
      <c r="C1" s="33"/>
      <c r="D1" s="49"/>
      <c r="E1" s="32"/>
      <c r="F1" s="33"/>
      <c r="G1" s="33"/>
      <c r="H1" s="33"/>
      <c r="I1" s="33"/>
      <c r="J1" s="33"/>
      <c r="K1" s="33"/>
      <c r="L1" s="34"/>
      <c r="M1" s="35"/>
      <c r="N1" s="33"/>
      <c r="O1" s="33"/>
      <c r="P1" s="33"/>
    </row>
    <row r="2" spans="1:16" ht="18">
      <c r="A2" s="7"/>
      <c r="B2" s="7"/>
      <c r="C2" s="7"/>
      <c r="D2" s="7"/>
      <c r="E2" s="7"/>
      <c r="F2" s="8"/>
      <c r="G2" s="8"/>
      <c r="H2" s="8"/>
      <c r="I2" s="50"/>
      <c r="J2" s="50"/>
      <c r="K2" s="50"/>
      <c r="L2" s="50"/>
      <c r="M2" s="50"/>
      <c r="N2" s="50"/>
      <c r="O2" s="50"/>
      <c r="P2" s="10" t="s">
        <v>226</v>
      </c>
    </row>
    <row r="3" spans="1:16">
      <c r="A3" s="12"/>
      <c r="B3" s="209"/>
      <c r="C3" s="209"/>
      <c r="D3" s="210"/>
      <c r="E3" s="209"/>
      <c r="F3" s="209"/>
      <c r="G3" s="209"/>
      <c r="H3" s="209"/>
      <c r="I3" s="197"/>
      <c r="J3" s="374"/>
      <c r="K3" s="197"/>
      <c r="L3" s="209"/>
      <c r="M3" s="209"/>
      <c r="N3" s="375"/>
      <c r="O3" s="375"/>
      <c r="P3" s="212" t="s">
        <v>2</v>
      </c>
    </row>
    <row r="4" spans="1:16">
      <c r="A4" s="12"/>
      <c r="B4" s="209"/>
      <c r="C4" s="209"/>
      <c r="D4" s="210"/>
      <c r="E4" s="209"/>
      <c r="F4" s="209"/>
      <c r="G4" s="209"/>
      <c r="H4" s="209"/>
      <c r="I4" s="197"/>
      <c r="J4" s="374"/>
      <c r="K4" s="197"/>
      <c r="L4" s="209"/>
      <c r="M4" s="209"/>
      <c r="N4" s="375"/>
      <c r="O4" s="375"/>
      <c r="P4" s="212"/>
    </row>
    <row r="5" spans="1:16">
      <c r="A5" s="12"/>
      <c r="B5" s="209"/>
      <c r="C5" s="209"/>
      <c r="D5" s="210"/>
      <c r="E5" s="209"/>
      <c r="F5" s="209"/>
      <c r="G5" s="209"/>
      <c r="H5" s="209"/>
      <c r="I5" s="197"/>
      <c r="J5" s="374"/>
      <c r="K5" s="197"/>
      <c r="L5" s="209"/>
      <c r="M5" s="209"/>
      <c r="N5" s="375"/>
      <c r="O5" s="375"/>
      <c r="P5" s="212"/>
    </row>
    <row r="6" spans="1:16">
      <c r="A6" s="12"/>
      <c r="B6" s="209"/>
      <c r="C6" s="209"/>
      <c r="D6" s="210"/>
      <c r="E6" s="209"/>
      <c r="F6" s="209"/>
      <c r="G6" s="209"/>
      <c r="H6" s="209"/>
      <c r="I6" s="197"/>
      <c r="J6" s="374"/>
      <c r="K6" s="197"/>
      <c r="L6" s="209"/>
      <c r="M6" s="209"/>
      <c r="N6" s="375"/>
      <c r="O6" s="375"/>
      <c r="P6" s="212"/>
    </row>
    <row r="7" spans="1:16">
      <c r="A7" s="209"/>
      <c r="B7" s="209"/>
      <c r="C7" s="209"/>
      <c r="D7" s="210"/>
      <c r="E7" s="209"/>
      <c r="F7" s="209"/>
      <c r="G7" s="209"/>
      <c r="H7" s="209"/>
      <c r="I7" s="197"/>
      <c r="J7" s="374"/>
      <c r="K7" s="197"/>
      <c r="L7" s="209"/>
      <c r="M7" s="209"/>
      <c r="N7" s="375"/>
      <c r="O7" s="375"/>
      <c r="P7" s="376"/>
    </row>
    <row r="8" spans="1:16" ht="29" thickBot="1">
      <c r="A8" s="722" t="s">
        <v>268</v>
      </c>
      <c r="B8" s="477"/>
      <c r="C8" s="171"/>
      <c r="D8" s="377"/>
      <c r="E8" s="377"/>
      <c r="F8" s="378"/>
      <c r="G8" s="379"/>
      <c r="H8" s="378"/>
      <c r="I8" s="378"/>
      <c r="J8" s="378"/>
      <c r="K8" s="378"/>
      <c r="L8" s="171"/>
      <c r="M8" s="171"/>
      <c r="N8" s="380"/>
      <c r="O8" s="380"/>
      <c r="P8" s="381"/>
    </row>
    <row r="9" spans="1:16" ht="17" thickTop="1">
      <c r="A9" s="216"/>
      <c r="B9" s="217"/>
      <c r="C9" s="791" t="s">
        <v>383</v>
      </c>
      <c r="D9" s="792"/>
      <c r="E9" s="791" t="s">
        <v>378</v>
      </c>
      <c r="F9" s="792"/>
      <c r="G9" s="786" t="s">
        <v>269</v>
      </c>
      <c r="H9" s="786"/>
      <c r="I9" s="786" t="s">
        <v>270</v>
      </c>
      <c r="J9" s="786"/>
      <c r="K9" s="786"/>
      <c r="L9" s="786"/>
      <c r="M9" s="786"/>
      <c r="N9" s="786"/>
      <c r="O9" s="801"/>
      <c r="P9" s="801"/>
    </row>
    <row r="10" spans="1:16" ht="17" thickBot="1">
      <c r="A10" s="189" t="s">
        <v>0</v>
      </c>
      <c r="B10" s="427" t="s">
        <v>214</v>
      </c>
      <c r="C10" s="808" t="s">
        <v>68</v>
      </c>
      <c r="D10" s="808"/>
      <c r="E10" s="808" t="s">
        <v>10</v>
      </c>
      <c r="F10" s="808"/>
      <c r="G10" s="808" t="s">
        <v>360</v>
      </c>
      <c r="H10" s="808"/>
      <c r="I10" s="808" t="s">
        <v>361</v>
      </c>
      <c r="J10" s="808"/>
      <c r="K10" s="808"/>
      <c r="L10" s="808"/>
      <c r="M10" s="790"/>
      <c r="N10" s="790"/>
      <c r="O10" s="802"/>
      <c r="P10" s="802"/>
    </row>
    <row r="11" spans="1:16" ht="17" thickTop="1">
      <c r="A11" s="231" t="s">
        <v>590</v>
      </c>
      <c r="B11" s="536" t="s">
        <v>486</v>
      </c>
      <c r="C11" s="811">
        <v>44034</v>
      </c>
      <c r="D11" s="812"/>
      <c r="E11" s="811">
        <f>C11</f>
        <v>44034</v>
      </c>
      <c r="F11" s="812"/>
      <c r="G11" s="811">
        <f>E11+4</f>
        <v>44038</v>
      </c>
      <c r="H11" s="812"/>
      <c r="I11" s="811">
        <f>G11+34</f>
        <v>44072</v>
      </c>
      <c r="J11" s="812"/>
      <c r="K11" s="853">
        <f>I11+3</f>
        <v>44075</v>
      </c>
      <c r="L11" s="854"/>
      <c r="M11" s="795"/>
      <c r="N11" s="793"/>
      <c r="O11" s="793"/>
      <c r="P11" s="793"/>
    </row>
    <row r="12" spans="1:16">
      <c r="A12" s="232" t="s">
        <v>487</v>
      </c>
      <c r="B12" s="537" t="s">
        <v>591</v>
      </c>
      <c r="C12" s="809">
        <f>C11+7</f>
        <v>44041</v>
      </c>
      <c r="D12" s="810"/>
      <c r="E12" s="809">
        <f>C12</f>
        <v>44041</v>
      </c>
      <c r="F12" s="810"/>
      <c r="G12" s="809">
        <f>E12+4</f>
        <v>44045</v>
      </c>
      <c r="H12" s="810"/>
      <c r="I12" s="809">
        <f>G12+34</f>
        <v>44079</v>
      </c>
      <c r="J12" s="810"/>
      <c r="K12" s="858">
        <f t="shared" ref="K12:K14" si="0">I12+3</f>
        <v>44082</v>
      </c>
      <c r="L12" s="859"/>
      <c r="M12" s="796"/>
      <c r="N12" s="779"/>
      <c r="O12" s="778"/>
      <c r="P12" s="779"/>
    </row>
    <row r="13" spans="1:16">
      <c r="A13" s="232" t="s">
        <v>459</v>
      </c>
      <c r="B13" s="537" t="s">
        <v>539</v>
      </c>
      <c r="C13" s="809">
        <f t="shared" ref="C13:C14" si="1">C12+7</f>
        <v>44048</v>
      </c>
      <c r="D13" s="810"/>
      <c r="E13" s="809">
        <f>C13</f>
        <v>44048</v>
      </c>
      <c r="F13" s="810"/>
      <c r="G13" s="809">
        <f>E13+4</f>
        <v>44052</v>
      </c>
      <c r="H13" s="810"/>
      <c r="I13" s="809">
        <f>G13+34</f>
        <v>44086</v>
      </c>
      <c r="J13" s="810"/>
      <c r="K13" s="858">
        <f t="shared" si="0"/>
        <v>44089</v>
      </c>
      <c r="L13" s="859"/>
      <c r="M13" s="796"/>
      <c r="N13" s="779"/>
      <c r="O13" s="778"/>
      <c r="P13" s="779"/>
    </row>
    <row r="14" spans="1:16" s="668" customFormat="1" ht="17" thickBot="1">
      <c r="A14" s="218" t="s">
        <v>590</v>
      </c>
      <c r="B14" s="732" t="s">
        <v>540</v>
      </c>
      <c r="C14" s="851">
        <f t="shared" si="1"/>
        <v>44055</v>
      </c>
      <c r="D14" s="852"/>
      <c r="E14" s="851">
        <f>C14</f>
        <v>44055</v>
      </c>
      <c r="F14" s="852"/>
      <c r="G14" s="851">
        <f>E14+4</f>
        <v>44059</v>
      </c>
      <c r="H14" s="852"/>
      <c r="I14" s="851">
        <f>G14+34</f>
        <v>44093</v>
      </c>
      <c r="J14" s="852"/>
      <c r="K14" s="856">
        <f t="shared" si="0"/>
        <v>44096</v>
      </c>
      <c r="L14" s="857"/>
      <c r="M14" s="797"/>
      <c r="N14" s="782"/>
      <c r="O14" s="781"/>
      <c r="P14" s="782"/>
    </row>
    <row r="15" spans="1:16" ht="17" thickTop="1">
      <c r="A15" s="180"/>
      <c r="B15" s="190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</row>
    <row r="16" spans="1:16">
      <c r="A16" s="180"/>
      <c r="B16" s="190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</row>
    <row r="17" spans="1:16">
      <c r="A17" s="180"/>
      <c r="B17" s="190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</row>
    <row r="18" spans="1:16">
      <c r="A18" s="180"/>
      <c r="B18" s="190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</row>
    <row r="19" spans="1:16">
      <c r="A19" s="68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1:16" s="162" customFormat="1" ht="29" thickBot="1">
      <c r="A20" s="166" t="s">
        <v>275</v>
      </c>
      <c r="B20" s="495"/>
      <c r="C20" s="495"/>
      <c r="D20" s="167"/>
      <c r="E20" s="495"/>
      <c r="F20" s="167"/>
      <c r="G20" s="167"/>
      <c r="H20" s="167"/>
      <c r="I20" s="167"/>
      <c r="J20" s="167"/>
      <c r="K20" s="167"/>
      <c r="L20" s="167"/>
      <c r="M20" s="855"/>
      <c r="N20" s="855"/>
      <c r="O20" s="167"/>
      <c r="P20" s="503"/>
    </row>
    <row r="21" spans="1:16" s="162" customFormat="1" ht="17" thickTop="1">
      <c r="A21" s="193"/>
      <c r="B21" s="194"/>
      <c r="C21" s="820" t="s">
        <v>383</v>
      </c>
      <c r="D21" s="792"/>
      <c r="E21" s="801"/>
      <c r="F21" s="801"/>
      <c r="G21" s="801" t="s">
        <v>244</v>
      </c>
      <c r="H21" s="801"/>
      <c r="I21" s="786" t="s">
        <v>245</v>
      </c>
      <c r="J21" s="786"/>
      <c r="K21" s="801" t="s">
        <v>246</v>
      </c>
      <c r="L21" s="801"/>
      <c r="M21" s="801" t="s">
        <v>247</v>
      </c>
      <c r="N21" s="801"/>
      <c r="O21" s="801" t="s">
        <v>25</v>
      </c>
      <c r="P21" s="801"/>
    </row>
    <row r="22" spans="1:16" s="162" customFormat="1" ht="17" thickBot="1">
      <c r="A22" s="195" t="s">
        <v>212</v>
      </c>
      <c r="B22" s="427" t="s">
        <v>213</v>
      </c>
      <c r="C22" s="847" t="s">
        <v>10</v>
      </c>
      <c r="D22" s="847"/>
      <c r="E22" s="847"/>
      <c r="F22" s="847"/>
      <c r="G22" s="847" t="s">
        <v>94</v>
      </c>
      <c r="H22" s="847"/>
      <c r="I22" s="849" t="s">
        <v>73</v>
      </c>
      <c r="J22" s="849"/>
      <c r="K22" s="849" t="s">
        <v>24</v>
      </c>
      <c r="L22" s="849"/>
      <c r="M22" s="849" t="s">
        <v>94</v>
      </c>
      <c r="N22" s="849"/>
      <c r="O22" s="849"/>
      <c r="P22" s="849"/>
    </row>
    <row r="23" spans="1:16" s="162" customFormat="1" ht="17" thickTop="1">
      <c r="A23" s="461" t="s">
        <v>484</v>
      </c>
      <c r="B23" s="462" t="s">
        <v>483</v>
      </c>
      <c r="C23" s="850">
        <v>44043</v>
      </c>
      <c r="D23" s="850"/>
      <c r="E23" s="850"/>
      <c r="F23" s="850"/>
      <c r="G23" s="850">
        <f>C23+23</f>
        <v>44066</v>
      </c>
      <c r="H23" s="850"/>
      <c r="I23" s="850">
        <f>G23+2</f>
        <v>44068</v>
      </c>
      <c r="J23" s="850"/>
      <c r="K23" s="850">
        <f>I23+2</f>
        <v>44070</v>
      </c>
      <c r="L23" s="850"/>
      <c r="M23" s="850">
        <f>K23+3</f>
        <v>44073</v>
      </c>
      <c r="N23" s="850"/>
      <c r="O23" s="850"/>
      <c r="P23" s="850"/>
    </row>
    <row r="24" spans="1:16" s="162" customFormat="1">
      <c r="A24" s="232" t="s">
        <v>528</v>
      </c>
      <c r="B24" s="486" t="s">
        <v>529</v>
      </c>
      <c r="C24" s="780">
        <f>C23+7</f>
        <v>44050</v>
      </c>
      <c r="D24" s="780"/>
      <c r="E24" s="780"/>
      <c r="F24" s="780"/>
      <c r="G24" s="780">
        <f t="shared" ref="G24:G26" si="2">C24+23</f>
        <v>44073</v>
      </c>
      <c r="H24" s="780"/>
      <c r="I24" s="780">
        <f t="shared" ref="I24:I26" si="3">G24+2</f>
        <v>44075</v>
      </c>
      <c r="J24" s="780"/>
      <c r="K24" s="780">
        <f>I24+2</f>
        <v>44077</v>
      </c>
      <c r="L24" s="780"/>
      <c r="M24" s="780">
        <f>K24+3</f>
        <v>44080</v>
      </c>
      <c r="N24" s="780"/>
      <c r="O24" s="780"/>
      <c r="P24" s="780"/>
    </row>
    <row r="25" spans="1:16" s="162" customFormat="1">
      <c r="A25" s="232" t="s">
        <v>530</v>
      </c>
      <c r="B25" s="486" t="s">
        <v>531</v>
      </c>
      <c r="C25" s="780">
        <f t="shared" ref="C25:C27" si="4">C24+7</f>
        <v>44057</v>
      </c>
      <c r="D25" s="780"/>
      <c r="E25" s="780"/>
      <c r="F25" s="780"/>
      <c r="G25" s="780">
        <f t="shared" si="2"/>
        <v>44080</v>
      </c>
      <c r="H25" s="780"/>
      <c r="I25" s="780">
        <f t="shared" si="3"/>
        <v>44082</v>
      </c>
      <c r="J25" s="780"/>
      <c r="K25" s="780">
        <f>I25+2</f>
        <v>44084</v>
      </c>
      <c r="L25" s="780"/>
      <c r="M25" s="780">
        <f>K25+3</f>
        <v>44087</v>
      </c>
      <c r="N25" s="780"/>
      <c r="O25" s="780"/>
      <c r="P25" s="780"/>
    </row>
    <row r="26" spans="1:16" s="689" customFormat="1">
      <c r="A26" s="232" t="s">
        <v>532</v>
      </c>
      <c r="B26" s="486" t="s">
        <v>533</v>
      </c>
      <c r="C26" s="780">
        <f t="shared" si="4"/>
        <v>44064</v>
      </c>
      <c r="D26" s="780"/>
      <c r="E26" s="780"/>
      <c r="F26" s="780"/>
      <c r="G26" s="780">
        <f t="shared" si="2"/>
        <v>44087</v>
      </c>
      <c r="H26" s="780"/>
      <c r="I26" s="780">
        <f t="shared" si="3"/>
        <v>44089</v>
      </c>
      <c r="J26" s="780"/>
      <c r="K26" s="780">
        <f>I26+2</f>
        <v>44091</v>
      </c>
      <c r="L26" s="780"/>
      <c r="M26" s="780">
        <f>K26+3</f>
        <v>44094</v>
      </c>
      <c r="N26" s="780"/>
      <c r="O26" s="780"/>
      <c r="P26" s="780"/>
    </row>
    <row r="27" spans="1:16" s="689" customFormat="1" ht="17" thickBot="1">
      <c r="A27" s="218" t="s">
        <v>534</v>
      </c>
      <c r="B27" s="559" t="s">
        <v>533</v>
      </c>
      <c r="C27" s="805">
        <f t="shared" si="4"/>
        <v>44071</v>
      </c>
      <c r="D27" s="805"/>
      <c r="E27" s="805"/>
      <c r="F27" s="805"/>
      <c r="G27" s="805">
        <f t="shared" ref="G27" si="5">C27+23</f>
        <v>44094</v>
      </c>
      <c r="H27" s="805"/>
      <c r="I27" s="805">
        <f t="shared" ref="I27" si="6">G27+2</f>
        <v>44096</v>
      </c>
      <c r="J27" s="805"/>
      <c r="K27" s="805">
        <f>I27+2</f>
        <v>44098</v>
      </c>
      <c r="L27" s="805"/>
      <c r="M27" s="805">
        <f>K27+3</f>
        <v>44101</v>
      </c>
      <c r="N27" s="805"/>
      <c r="O27" s="805"/>
      <c r="P27" s="805"/>
    </row>
    <row r="28" spans="1:16" s="162" customFormat="1" ht="17" thickTop="1">
      <c r="A28" s="180"/>
      <c r="B28" s="215"/>
      <c r="C28" s="433"/>
      <c r="D28" s="433"/>
      <c r="E28" s="198"/>
      <c r="F28" s="199"/>
      <c r="G28" s="198"/>
      <c r="H28" s="199"/>
      <c r="I28" s="433"/>
      <c r="J28" s="433"/>
      <c r="K28" s="433"/>
      <c r="L28" s="433"/>
      <c r="M28" s="433"/>
      <c r="N28" s="433"/>
      <c r="O28" s="433"/>
      <c r="P28" s="433"/>
    </row>
    <row r="29" spans="1:16" s="162" customFormat="1">
      <c r="A29" s="180"/>
      <c r="B29" s="215"/>
      <c r="C29" s="433"/>
      <c r="D29" s="433"/>
      <c r="E29" s="198"/>
      <c r="F29" s="199"/>
      <c r="G29" s="198"/>
      <c r="H29" s="199"/>
      <c r="I29" s="433"/>
      <c r="J29" s="433"/>
      <c r="K29" s="433"/>
      <c r="L29" s="433"/>
      <c r="M29" s="433"/>
      <c r="N29" s="433"/>
      <c r="O29" s="433"/>
      <c r="P29" s="433"/>
    </row>
    <row r="30" spans="1:16" s="162" customFormat="1">
      <c r="A30" s="180"/>
      <c r="B30" s="215"/>
      <c r="C30" s="433"/>
      <c r="D30" s="433"/>
      <c r="E30" s="198"/>
      <c r="F30" s="199"/>
      <c r="G30" s="198"/>
      <c r="H30" s="199"/>
      <c r="I30" s="433"/>
      <c r="J30" s="433"/>
      <c r="K30" s="433"/>
      <c r="L30" s="433"/>
      <c r="M30" s="433"/>
      <c r="N30" s="433"/>
      <c r="O30" s="433"/>
      <c r="P30" s="433"/>
    </row>
    <row r="31" spans="1:16">
      <c r="A31" s="197"/>
      <c r="B31" s="197"/>
      <c r="C31" s="197"/>
      <c r="D31" s="197"/>
      <c r="E31" s="198"/>
      <c r="F31" s="199"/>
      <c r="G31" s="198"/>
      <c r="H31" s="199"/>
      <c r="I31" s="197"/>
      <c r="J31" s="197"/>
      <c r="K31" s="197"/>
      <c r="L31" s="197"/>
      <c r="M31" s="197"/>
      <c r="N31" s="197"/>
      <c r="O31" s="197"/>
      <c r="P31" s="197"/>
    </row>
    <row r="32" spans="1:16">
      <c r="A32" s="38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</row>
    <row r="33" spans="1:17" ht="29" thickBot="1">
      <c r="A33" s="693" t="s">
        <v>248</v>
      </c>
      <c r="B33" s="496"/>
      <c r="C33" s="384"/>
      <c r="D33" s="384"/>
      <c r="E33" s="384"/>
      <c r="F33" s="384"/>
      <c r="G33" s="384"/>
      <c r="H33" s="384"/>
      <c r="I33" s="384"/>
      <c r="J33" s="384"/>
      <c r="K33" s="385"/>
      <c r="L33" s="384"/>
      <c r="M33" s="848"/>
      <c r="N33" s="848"/>
      <c r="O33" s="386"/>
      <c r="P33" s="386"/>
    </row>
    <row r="34" spans="1:17" ht="17" thickTop="1">
      <c r="A34" s="308"/>
      <c r="B34" s="194"/>
      <c r="C34" s="820" t="s">
        <v>383</v>
      </c>
      <c r="D34" s="792"/>
      <c r="E34" s="784" t="s">
        <v>426</v>
      </c>
      <c r="F34" s="785"/>
      <c r="G34" s="888" t="s">
        <v>382</v>
      </c>
      <c r="H34" s="889"/>
      <c r="I34" s="885" t="s">
        <v>381</v>
      </c>
      <c r="J34" s="886"/>
      <c r="K34" s="861" t="s">
        <v>240</v>
      </c>
      <c r="L34" s="862"/>
      <c r="M34" s="786" t="s">
        <v>427</v>
      </c>
      <c r="N34" s="786"/>
      <c r="O34" s="786" t="s">
        <v>428</v>
      </c>
      <c r="P34" s="786"/>
    </row>
    <row r="35" spans="1:17" ht="17" thickBot="1">
      <c r="A35" s="538" t="s">
        <v>0</v>
      </c>
      <c r="B35" s="382" t="s">
        <v>122</v>
      </c>
      <c r="C35" s="790" t="s">
        <v>452</v>
      </c>
      <c r="D35" s="790"/>
      <c r="E35" s="790" t="s">
        <v>452</v>
      </c>
      <c r="F35" s="790"/>
      <c r="G35" s="887" t="s">
        <v>449</v>
      </c>
      <c r="H35" s="887"/>
      <c r="I35" s="887" t="s">
        <v>452</v>
      </c>
      <c r="J35" s="887"/>
      <c r="K35" s="790" t="s">
        <v>10</v>
      </c>
      <c r="L35" s="790"/>
      <c r="M35" s="802" t="s">
        <v>357</v>
      </c>
      <c r="N35" s="802"/>
      <c r="O35" s="802" t="s">
        <v>94</v>
      </c>
      <c r="P35" s="802"/>
    </row>
    <row r="36" spans="1:17" ht="17" thickTop="1">
      <c r="A36" s="237" t="s">
        <v>477</v>
      </c>
      <c r="B36" s="705" t="s">
        <v>539</v>
      </c>
      <c r="C36" s="794">
        <v>44049</v>
      </c>
      <c r="D36" s="795"/>
      <c r="E36" s="845">
        <f>C36</f>
        <v>44049</v>
      </c>
      <c r="F36" s="896"/>
      <c r="G36" s="845">
        <f>E36+2</f>
        <v>44051</v>
      </c>
      <c r="H36" s="846"/>
      <c r="I36" s="845">
        <f>G36+2</f>
        <v>44053</v>
      </c>
      <c r="J36" s="846"/>
      <c r="K36" s="864">
        <f>I36+33</f>
        <v>44086</v>
      </c>
      <c r="L36" s="864"/>
      <c r="M36" s="798">
        <f>K36+6</f>
        <v>44092</v>
      </c>
      <c r="N36" s="795"/>
      <c r="O36" s="793">
        <f>M36+4</f>
        <v>44096</v>
      </c>
      <c r="P36" s="793"/>
      <c r="Q36" s="756"/>
    </row>
    <row r="37" spans="1:17">
      <c r="A37" s="238" t="s">
        <v>460</v>
      </c>
      <c r="B37" s="196" t="s">
        <v>540</v>
      </c>
      <c r="C37" s="796">
        <f>C36+7</f>
        <v>44056</v>
      </c>
      <c r="D37" s="779"/>
      <c r="E37" s="869">
        <f t="shared" ref="E37:E40" si="7">C37</f>
        <v>44056</v>
      </c>
      <c r="F37" s="870"/>
      <c r="G37" s="869">
        <f t="shared" ref="G37:G40" si="8">E37+2</f>
        <v>44058</v>
      </c>
      <c r="H37" s="870"/>
      <c r="I37" s="869">
        <f t="shared" ref="I37:I40" si="9">G37+2</f>
        <v>44060</v>
      </c>
      <c r="J37" s="870"/>
      <c r="K37" s="869">
        <f t="shared" ref="K37:K40" si="10">I37+33</f>
        <v>44093</v>
      </c>
      <c r="L37" s="870"/>
      <c r="M37" s="778">
        <f t="shared" ref="M37:M40" si="11">K37+6</f>
        <v>44099</v>
      </c>
      <c r="N37" s="779"/>
      <c r="O37" s="780">
        <f t="shared" ref="O37:O40" si="12">M37+4</f>
        <v>44103</v>
      </c>
      <c r="P37" s="780"/>
      <c r="Q37" s="756"/>
    </row>
    <row r="38" spans="1:17">
      <c r="A38" s="560" t="s">
        <v>541</v>
      </c>
      <c r="B38" s="709" t="s">
        <v>542</v>
      </c>
      <c r="C38" s="894">
        <f t="shared" ref="C38:C40" si="13">C37+7</f>
        <v>44063</v>
      </c>
      <c r="D38" s="868"/>
      <c r="E38" s="865">
        <f t="shared" si="7"/>
        <v>44063</v>
      </c>
      <c r="F38" s="866"/>
      <c r="G38" s="865">
        <f t="shared" si="8"/>
        <v>44065</v>
      </c>
      <c r="H38" s="866"/>
      <c r="I38" s="865">
        <f t="shared" si="9"/>
        <v>44067</v>
      </c>
      <c r="J38" s="866"/>
      <c r="K38" s="865">
        <f t="shared" si="10"/>
        <v>44100</v>
      </c>
      <c r="L38" s="866"/>
      <c r="M38" s="867">
        <f t="shared" si="11"/>
        <v>44106</v>
      </c>
      <c r="N38" s="868"/>
      <c r="O38" s="860">
        <f t="shared" si="12"/>
        <v>44110</v>
      </c>
      <c r="P38" s="860"/>
      <c r="Q38" s="756"/>
    </row>
    <row r="39" spans="1:17" s="643" customFormat="1">
      <c r="A39" s="238" t="s">
        <v>477</v>
      </c>
      <c r="B39" s="485" t="s">
        <v>621</v>
      </c>
      <c r="C39" s="780">
        <f t="shared" si="13"/>
        <v>44070</v>
      </c>
      <c r="D39" s="780"/>
      <c r="E39" s="863">
        <f t="shared" si="7"/>
        <v>44070</v>
      </c>
      <c r="F39" s="863"/>
      <c r="G39" s="863">
        <f t="shared" si="8"/>
        <v>44072</v>
      </c>
      <c r="H39" s="863"/>
      <c r="I39" s="863">
        <f t="shared" si="9"/>
        <v>44074</v>
      </c>
      <c r="J39" s="863"/>
      <c r="K39" s="863">
        <f t="shared" si="10"/>
        <v>44107</v>
      </c>
      <c r="L39" s="863"/>
      <c r="M39" s="780">
        <f t="shared" si="11"/>
        <v>44113</v>
      </c>
      <c r="N39" s="780"/>
      <c r="O39" s="780">
        <f t="shared" si="12"/>
        <v>44117</v>
      </c>
      <c r="P39" s="780"/>
      <c r="Q39" s="757"/>
    </row>
    <row r="40" spans="1:17" s="668" customFormat="1" ht="17" thickBot="1">
      <c r="A40" s="195" t="s">
        <v>438</v>
      </c>
      <c r="B40" s="758" t="s">
        <v>438</v>
      </c>
      <c r="C40" s="895">
        <f t="shared" si="13"/>
        <v>44077</v>
      </c>
      <c r="D40" s="841"/>
      <c r="E40" s="838">
        <f t="shared" si="7"/>
        <v>44077</v>
      </c>
      <c r="F40" s="839"/>
      <c r="G40" s="838">
        <f t="shared" si="8"/>
        <v>44079</v>
      </c>
      <c r="H40" s="839"/>
      <c r="I40" s="838">
        <f t="shared" si="9"/>
        <v>44081</v>
      </c>
      <c r="J40" s="839"/>
      <c r="K40" s="838">
        <f t="shared" si="10"/>
        <v>44114</v>
      </c>
      <c r="L40" s="839"/>
      <c r="M40" s="840">
        <f t="shared" si="11"/>
        <v>44120</v>
      </c>
      <c r="N40" s="841"/>
      <c r="O40" s="842">
        <f t="shared" si="12"/>
        <v>44124</v>
      </c>
      <c r="P40" s="842"/>
      <c r="Q40" s="756"/>
    </row>
    <row r="41" spans="1:17" ht="17" thickTop="1">
      <c r="A41" s="230"/>
      <c r="B41" s="190"/>
      <c r="C41" s="717"/>
      <c r="D41" s="717"/>
      <c r="E41" s="414"/>
      <c r="F41" s="414"/>
      <c r="G41" s="414"/>
      <c r="H41" s="414"/>
      <c r="I41" s="414"/>
      <c r="J41" s="414"/>
      <c r="K41" s="414"/>
      <c r="L41" s="414"/>
      <c r="M41" s="717"/>
      <c r="N41" s="717"/>
      <c r="O41" s="717"/>
      <c r="P41" s="717"/>
      <c r="Q41" s="756"/>
    </row>
    <row r="42" spans="1:17">
      <c r="A42" s="230"/>
      <c r="B42" s="190"/>
      <c r="C42" s="433"/>
      <c r="D42" s="433"/>
      <c r="E42" s="414"/>
      <c r="F42" s="414"/>
      <c r="G42" s="414"/>
      <c r="H42" s="414"/>
      <c r="I42" s="414"/>
      <c r="J42" s="414"/>
      <c r="K42" s="414"/>
      <c r="L42" s="414"/>
      <c r="M42" s="433"/>
      <c r="N42" s="433"/>
      <c r="O42" s="433"/>
      <c r="P42" s="433"/>
    </row>
    <row r="43" spans="1:17">
      <c r="A43" s="230"/>
      <c r="B43" s="190"/>
      <c r="C43" s="433"/>
      <c r="D43" s="433"/>
      <c r="E43" s="414"/>
      <c r="F43" s="414"/>
      <c r="G43" s="414"/>
      <c r="H43" s="414"/>
      <c r="I43" s="414"/>
      <c r="J43" s="414"/>
      <c r="K43" s="414"/>
      <c r="L43" s="414"/>
      <c r="M43" s="433"/>
      <c r="N43" s="433"/>
      <c r="O43" s="433"/>
      <c r="P43" s="433"/>
    </row>
    <row r="44" spans="1:17">
      <c r="A44" s="230"/>
      <c r="B44" s="190"/>
      <c r="C44" s="433"/>
      <c r="D44" s="433"/>
      <c r="E44" s="414"/>
      <c r="F44" s="414"/>
      <c r="G44" s="414"/>
      <c r="H44" s="414"/>
      <c r="I44" s="414"/>
      <c r="J44" s="414"/>
      <c r="K44" s="414"/>
      <c r="L44" s="414"/>
      <c r="M44" s="433"/>
      <c r="N44" s="433"/>
      <c r="O44" s="433"/>
      <c r="P44" s="433"/>
    </row>
    <row r="45" spans="1:17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1:17" ht="29" thickBot="1">
      <c r="A46" s="693" t="s">
        <v>145</v>
      </c>
      <c r="B46" s="496"/>
      <c r="C46" s="384"/>
      <c r="D46" s="384"/>
      <c r="E46" s="384"/>
      <c r="F46" s="384"/>
      <c r="G46" s="384"/>
      <c r="H46" s="384"/>
      <c r="I46" s="384"/>
      <c r="J46" s="384"/>
      <c r="K46" s="385"/>
      <c r="L46" s="384"/>
      <c r="M46" s="848"/>
      <c r="N46" s="848"/>
      <c r="O46" s="386"/>
      <c r="P46" s="386"/>
    </row>
    <row r="47" spans="1:17" ht="17" thickTop="1">
      <c r="A47" s="308"/>
      <c r="B47" s="194"/>
      <c r="C47" s="890" t="s">
        <v>379</v>
      </c>
      <c r="D47" s="891"/>
      <c r="E47" s="861" t="s">
        <v>247</v>
      </c>
      <c r="F47" s="862"/>
      <c r="G47" s="861" t="s">
        <v>250</v>
      </c>
      <c r="H47" s="862"/>
      <c r="I47" s="861" t="s">
        <v>243</v>
      </c>
      <c r="J47" s="862"/>
      <c r="K47" s="861"/>
      <c r="L47" s="862"/>
      <c r="M47" s="861"/>
      <c r="N47" s="862"/>
      <c r="O47" s="861"/>
      <c r="P47" s="862"/>
    </row>
    <row r="48" spans="1:17" ht="17" thickBot="1">
      <c r="A48" s="195"/>
      <c r="B48" s="430" t="s">
        <v>215</v>
      </c>
      <c r="C48" s="873" t="s">
        <v>24</v>
      </c>
      <c r="D48" s="873"/>
      <c r="E48" s="843" t="s">
        <v>354</v>
      </c>
      <c r="F48" s="844"/>
      <c r="G48" s="843" t="s">
        <v>360</v>
      </c>
      <c r="H48" s="844"/>
      <c r="I48" s="843" t="s">
        <v>356</v>
      </c>
      <c r="J48" s="844"/>
      <c r="K48" s="843"/>
      <c r="L48" s="844"/>
      <c r="M48" s="843"/>
      <c r="N48" s="844"/>
      <c r="O48" s="843"/>
      <c r="P48" s="844"/>
    </row>
    <row r="49" spans="1:16" ht="17" thickTop="1">
      <c r="A49" s="237" t="s">
        <v>463</v>
      </c>
      <c r="B49" s="687" t="s">
        <v>563</v>
      </c>
      <c r="C49" s="798">
        <v>44049</v>
      </c>
      <c r="D49" s="795"/>
      <c r="E49" s="882">
        <f>C49+45</f>
        <v>44094</v>
      </c>
      <c r="F49" s="883"/>
      <c r="G49" s="845">
        <f>E49+1</f>
        <v>44095</v>
      </c>
      <c r="H49" s="846"/>
      <c r="I49" s="882">
        <f>G49-3</f>
        <v>44092</v>
      </c>
      <c r="J49" s="883"/>
      <c r="K49" s="798"/>
      <c r="L49" s="862"/>
      <c r="M49" s="798"/>
      <c r="N49" s="862"/>
      <c r="O49" s="798"/>
      <c r="P49" s="862"/>
    </row>
    <row r="50" spans="1:16">
      <c r="A50" s="238" t="s">
        <v>464</v>
      </c>
      <c r="B50" s="196" t="s">
        <v>564</v>
      </c>
      <c r="C50" s="778">
        <f>C49+7</f>
        <v>44056</v>
      </c>
      <c r="D50" s="779"/>
      <c r="E50" s="878">
        <f t="shared" ref="E50:E52" si="14">C50+45</f>
        <v>44101</v>
      </c>
      <c r="F50" s="879"/>
      <c r="G50" s="869">
        <f t="shared" ref="G50:G52" si="15">E50+1</f>
        <v>44102</v>
      </c>
      <c r="H50" s="870"/>
      <c r="I50" s="878">
        <f t="shared" ref="I50:I52" si="16">G50-3</f>
        <v>44099</v>
      </c>
      <c r="J50" s="879"/>
      <c r="K50" s="778"/>
      <c r="L50" s="872"/>
      <c r="M50" s="778"/>
      <c r="N50" s="872"/>
      <c r="O50" s="778"/>
      <c r="P50" s="872"/>
    </row>
    <row r="51" spans="1:16">
      <c r="A51" s="238" t="s">
        <v>565</v>
      </c>
      <c r="B51" s="485" t="s">
        <v>566</v>
      </c>
      <c r="C51" s="778">
        <f>C50+7</f>
        <v>44063</v>
      </c>
      <c r="D51" s="779"/>
      <c r="E51" s="878">
        <f t="shared" si="14"/>
        <v>44108</v>
      </c>
      <c r="F51" s="879"/>
      <c r="G51" s="869">
        <f t="shared" si="15"/>
        <v>44109</v>
      </c>
      <c r="H51" s="870"/>
      <c r="I51" s="878">
        <f t="shared" si="16"/>
        <v>44106</v>
      </c>
      <c r="J51" s="879"/>
      <c r="K51" s="778"/>
      <c r="L51" s="872"/>
      <c r="M51" s="778"/>
      <c r="N51" s="872"/>
      <c r="O51" s="778"/>
      <c r="P51" s="872"/>
    </row>
    <row r="52" spans="1:16" s="668" customFormat="1" ht="17" thickBot="1">
      <c r="A52" s="506" t="s">
        <v>463</v>
      </c>
      <c r="B52" s="488" t="s">
        <v>567</v>
      </c>
      <c r="C52" s="781">
        <f t="shared" ref="C52" si="17">C51+7</f>
        <v>44070</v>
      </c>
      <c r="D52" s="782"/>
      <c r="E52" s="880">
        <f t="shared" si="14"/>
        <v>44115</v>
      </c>
      <c r="F52" s="881"/>
      <c r="G52" s="892">
        <f t="shared" si="15"/>
        <v>44116</v>
      </c>
      <c r="H52" s="893"/>
      <c r="I52" s="880">
        <f t="shared" si="16"/>
        <v>44113</v>
      </c>
      <c r="J52" s="881"/>
      <c r="K52" s="781"/>
      <c r="L52" s="825"/>
      <c r="M52" s="781"/>
      <c r="N52" s="825"/>
      <c r="O52" s="781"/>
      <c r="P52" s="825"/>
    </row>
    <row r="53" spans="1:16" ht="17" thickTop="1">
      <c r="A53" s="230"/>
      <c r="B53" s="190"/>
      <c r="C53" s="267"/>
      <c r="D53" s="267"/>
      <c r="E53" s="267"/>
      <c r="F53" s="267"/>
      <c r="G53" s="414"/>
      <c r="H53" s="414"/>
      <c r="I53" s="267"/>
      <c r="J53" s="267"/>
      <c r="K53" s="433"/>
      <c r="L53" s="190"/>
      <c r="M53" s="433"/>
      <c r="N53" s="190"/>
      <c r="O53" s="433"/>
      <c r="P53" s="190"/>
    </row>
    <row r="54" spans="1:16">
      <c r="A54" s="230"/>
      <c r="B54" s="190"/>
      <c r="C54" s="267"/>
      <c r="D54" s="267"/>
      <c r="E54" s="267"/>
      <c r="F54" s="267"/>
      <c r="G54" s="414"/>
      <c r="H54" s="414"/>
      <c r="I54" s="267"/>
      <c r="J54" s="267"/>
      <c r="K54" s="433"/>
      <c r="L54" s="190"/>
      <c r="M54" s="433"/>
      <c r="N54" s="190"/>
      <c r="O54" s="433"/>
      <c r="P54" s="190"/>
    </row>
    <row r="55" spans="1:16">
      <c r="A55" s="230"/>
      <c r="B55" s="190"/>
      <c r="C55" s="267"/>
      <c r="D55" s="267"/>
      <c r="E55" s="267"/>
      <c r="F55" s="267"/>
      <c r="G55" s="414"/>
      <c r="H55" s="414"/>
      <c r="I55" s="267"/>
      <c r="J55" s="267"/>
      <c r="K55" s="433"/>
      <c r="L55" s="190"/>
      <c r="M55" s="433"/>
      <c r="N55" s="190"/>
      <c r="O55" s="433"/>
      <c r="P55" s="190"/>
    </row>
    <row r="56" spans="1:16">
      <c r="A56" s="230"/>
      <c r="B56" s="190"/>
      <c r="C56" s="267"/>
      <c r="D56" s="267"/>
      <c r="E56" s="267"/>
      <c r="F56" s="267"/>
      <c r="G56" s="414"/>
      <c r="H56" s="414"/>
      <c r="I56" s="267"/>
      <c r="J56" s="267"/>
      <c r="K56" s="433"/>
      <c r="L56" s="190"/>
      <c r="M56" s="433"/>
      <c r="N56" s="190"/>
      <c r="O56" s="433"/>
      <c r="P56" s="190"/>
    </row>
    <row r="57" spans="1:16">
      <c r="A57" s="230"/>
      <c r="B57" s="190"/>
      <c r="C57" s="267"/>
      <c r="D57" s="267"/>
      <c r="E57" s="267"/>
      <c r="F57" s="267"/>
      <c r="G57" s="414"/>
      <c r="H57" s="414"/>
      <c r="I57" s="267"/>
      <c r="J57" s="267"/>
      <c r="K57" s="433"/>
      <c r="L57" s="190"/>
      <c r="M57" s="433"/>
      <c r="N57" s="190"/>
      <c r="O57" s="433"/>
      <c r="P57" s="190"/>
    </row>
    <row r="58" spans="1:16">
      <c r="A58" s="230"/>
      <c r="B58" s="190"/>
      <c r="C58" s="267"/>
      <c r="D58" s="267"/>
      <c r="E58" s="267"/>
      <c r="F58" s="267"/>
      <c r="G58" s="414"/>
      <c r="H58" s="414"/>
      <c r="I58" s="267"/>
      <c r="J58" s="267"/>
      <c r="K58" s="433"/>
      <c r="L58" s="190"/>
      <c r="M58" s="433"/>
      <c r="N58" s="190"/>
      <c r="O58" s="433"/>
      <c r="P58" s="190"/>
    </row>
    <row r="59" spans="1:16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</row>
    <row r="60" spans="1:16" ht="29" hidden="1" thickBot="1">
      <c r="A60" s="166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884"/>
      <c r="N60" s="884"/>
      <c r="O60" s="387"/>
      <c r="P60" s="209"/>
    </row>
    <row r="61" spans="1:16" ht="17" hidden="1" thickTop="1">
      <c r="A61" s="424"/>
      <c r="B61" s="194"/>
      <c r="C61" s="820"/>
      <c r="D61" s="792"/>
      <c r="E61" s="820"/>
      <c r="F61" s="792"/>
      <c r="G61" s="820"/>
      <c r="H61" s="792"/>
      <c r="I61" s="820"/>
      <c r="J61" s="792"/>
      <c r="K61" s="861"/>
      <c r="L61" s="862"/>
      <c r="M61" s="861"/>
      <c r="N61" s="862"/>
      <c r="O61" s="832"/>
      <c r="P61" s="833"/>
    </row>
    <row r="62" spans="1:16" ht="17" hidden="1" thickBot="1">
      <c r="A62" s="195"/>
      <c r="B62" s="427"/>
      <c r="C62" s="790"/>
      <c r="D62" s="790"/>
      <c r="E62" s="790"/>
      <c r="F62" s="790"/>
      <c r="G62" s="790"/>
      <c r="H62" s="790"/>
      <c r="I62" s="824"/>
      <c r="J62" s="825"/>
      <c r="K62" s="876"/>
      <c r="L62" s="877"/>
      <c r="M62" s="876"/>
      <c r="N62" s="877"/>
      <c r="O62" s="876"/>
      <c r="P62" s="877"/>
    </row>
    <row r="63" spans="1:16" ht="17" hidden="1" thickTop="1">
      <c r="A63" s="442"/>
      <c r="B63" s="443"/>
      <c r="C63" s="446"/>
      <c r="D63" s="447"/>
      <c r="E63" s="874"/>
      <c r="F63" s="875"/>
      <c r="G63" s="448"/>
      <c r="H63" s="447"/>
      <c r="I63" s="448"/>
      <c r="J63" s="447"/>
      <c r="K63" s="874"/>
      <c r="L63" s="875"/>
      <c r="M63" s="874"/>
      <c r="N63" s="875"/>
      <c r="O63" s="874"/>
      <c r="P63" s="875"/>
    </row>
    <row r="64" spans="1:16" hidden="1">
      <c r="A64" s="238"/>
      <c r="B64" s="431"/>
      <c r="C64" s="390"/>
      <c r="D64" s="391"/>
      <c r="E64" s="778"/>
      <c r="F64" s="779"/>
      <c r="G64" s="358"/>
      <c r="H64" s="391"/>
      <c r="I64" s="358"/>
      <c r="J64" s="391"/>
      <c r="K64" s="778"/>
      <c r="L64" s="779"/>
      <c r="M64" s="778"/>
      <c r="N64" s="779"/>
      <c r="O64" s="778"/>
      <c r="P64" s="779"/>
    </row>
    <row r="65" spans="1:16" hidden="1">
      <c r="A65" s="238"/>
      <c r="B65" s="431"/>
      <c r="C65" s="390"/>
      <c r="D65" s="391"/>
      <c r="E65" s="778"/>
      <c r="F65" s="779"/>
      <c r="G65" s="358"/>
      <c r="H65" s="391"/>
      <c r="I65" s="358"/>
      <c r="J65" s="391"/>
      <c r="K65" s="778"/>
      <c r="L65" s="779"/>
      <c r="M65" s="778"/>
      <c r="N65" s="779"/>
      <c r="O65" s="778"/>
      <c r="P65" s="779"/>
    </row>
    <row r="66" spans="1:16" hidden="1">
      <c r="A66" s="238"/>
      <c r="B66" s="431"/>
      <c r="C66" s="390"/>
      <c r="D66" s="391"/>
      <c r="E66" s="778"/>
      <c r="F66" s="779"/>
      <c r="G66" s="358"/>
      <c r="H66" s="391"/>
      <c r="I66" s="358"/>
      <c r="J66" s="391"/>
      <c r="K66" s="778"/>
      <c r="L66" s="779"/>
      <c r="M66" s="778"/>
      <c r="N66" s="779"/>
      <c r="O66" s="778"/>
      <c r="P66" s="779"/>
    </row>
    <row r="67" spans="1:16" hidden="1">
      <c r="A67" s="238"/>
      <c r="B67" s="431"/>
      <c r="C67" s="390"/>
      <c r="D67" s="391"/>
      <c r="E67" s="778"/>
      <c r="F67" s="779"/>
      <c r="G67" s="358"/>
      <c r="H67" s="391"/>
      <c r="I67" s="358"/>
      <c r="J67" s="391"/>
      <c r="K67" s="778"/>
      <c r="L67" s="779"/>
      <c r="M67" s="778"/>
      <c r="N67" s="779"/>
      <c r="O67" s="778"/>
      <c r="P67" s="779"/>
    </row>
    <row r="68" spans="1:16" ht="17" hidden="1" thickBot="1">
      <c r="A68" s="239"/>
      <c r="B68" s="441"/>
      <c r="C68" s="410"/>
      <c r="D68" s="411"/>
      <c r="E68" s="781"/>
      <c r="F68" s="782"/>
      <c r="G68" s="360"/>
      <c r="H68" s="411"/>
      <c r="I68" s="360"/>
      <c r="J68" s="411"/>
      <c r="K68" s="781"/>
      <c r="L68" s="782"/>
      <c r="M68" s="781"/>
      <c r="N68" s="782"/>
      <c r="O68" s="781"/>
      <c r="P68" s="782"/>
    </row>
    <row r="69" spans="1:16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</row>
    <row r="70" spans="1:16">
      <c r="A70" s="226"/>
      <c r="B70" s="229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19"/>
      <c r="N70" s="392"/>
      <c r="O70" s="219"/>
      <c r="P70" s="392"/>
    </row>
    <row r="71" spans="1:16">
      <c r="A71" s="226"/>
      <c r="B71" s="229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19"/>
      <c r="N71" s="392"/>
      <c r="O71" s="219"/>
      <c r="P71" s="392"/>
    </row>
    <row r="72" spans="1:16">
      <c r="A72" s="48" t="s">
        <v>17</v>
      </c>
      <c r="B72" s="31"/>
      <c r="C72" s="27"/>
      <c r="D72" s="51"/>
      <c r="E72" s="36"/>
      <c r="F72" s="51"/>
      <c r="G72" s="51"/>
      <c r="H72" s="51"/>
      <c r="I72" s="51"/>
      <c r="J72" s="51"/>
      <c r="K72" s="36"/>
      <c r="L72" s="51"/>
      <c r="M72" s="29"/>
      <c r="N72" s="29"/>
      <c r="O72" s="29"/>
      <c r="P72" s="12"/>
    </row>
    <row r="73" spans="1:16">
      <c r="A73" s="48" t="s">
        <v>18</v>
      </c>
      <c r="B73" s="31"/>
      <c r="C73" s="27"/>
      <c r="D73" s="51"/>
      <c r="E73" s="36"/>
      <c r="F73" s="51"/>
      <c r="G73" s="51"/>
      <c r="H73" s="51"/>
      <c r="I73" s="51"/>
      <c r="J73" s="51"/>
      <c r="K73" s="36"/>
      <c r="L73" s="51"/>
      <c r="M73" s="29"/>
      <c r="N73" s="29"/>
      <c r="O73" s="29"/>
      <c r="P73" s="12"/>
    </row>
    <row r="74" spans="1:16">
      <c r="E74" s="871"/>
      <c r="F74" s="871"/>
      <c r="G74" s="52"/>
      <c r="H74" s="52"/>
      <c r="I74" s="52"/>
      <c r="J74" s="52"/>
    </row>
    <row r="75" spans="1:16">
      <c r="E75" s="52"/>
      <c r="F75" s="52"/>
      <c r="G75" s="52"/>
      <c r="H75" s="52"/>
      <c r="I75" s="52"/>
      <c r="J75" s="52"/>
    </row>
    <row r="76" spans="1:16">
      <c r="A76" s="821" t="s">
        <v>63</v>
      </c>
      <c r="B76" s="821"/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</row>
  </sheetData>
  <mergeCells count="226">
    <mergeCell ref="C27:D27"/>
    <mergeCell ref="E27:F27"/>
    <mergeCell ref="G27:H27"/>
    <mergeCell ref="I27:J27"/>
    <mergeCell ref="K27:L27"/>
    <mergeCell ref="M27:N27"/>
    <mergeCell ref="O27:P27"/>
    <mergeCell ref="I36:J36"/>
    <mergeCell ref="I37:J37"/>
    <mergeCell ref="C34:D34"/>
    <mergeCell ref="C35:D35"/>
    <mergeCell ref="M47:N47"/>
    <mergeCell ref="C52:D52"/>
    <mergeCell ref="M48:N48"/>
    <mergeCell ref="M46:N46"/>
    <mergeCell ref="C50:D50"/>
    <mergeCell ref="C51:D51"/>
    <mergeCell ref="E37:F37"/>
    <mergeCell ref="G37:H37"/>
    <mergeCell ref="C36:D36"/>
    <mergeCell ref="C37:D37"/>
    <mergeCell ref="C38:D38"/>
    <mergeCell ref="C39:D39"/>
    <mergeCell ref="C40:D40"/>
    <mergeCell ref="E40:F40"/>
    <mergeCell ref="G40:H40"/>
    <mergeCell ref="I38:J38"/>
    <mergeCell ref="I39:J39"/>
    <mergeCell ref="E36:F36"/>
    <mergeCell ref="E38:F38"/>
    <mergeCell ref="E39:F39"/>
    <mergeCell ref="G36:H36"/>
    <mergeCell ref="G38:H38"/>
    <mergeCell ref="G39:H39"/>
    <mergeCell ref="C49:D49"/>
    <mergeCell ref="C62:D62"/>
    <mergeCell ref="I62:J62"/>
    <mergeCell ref="I34:J34"/>
    <mergeCell ref="I35:J35"/>
    <mergeCell ref="G34:H34"/>
    <mergeCell ref="G35:H35"/>
    <mergeCell ref="E34:F34"/>
    <mergeCell ref="E35:F35"/>
    <mergeCell ref="C61:D61"/>
    <mergeCell ref="E61:F61"/>
    <mergeCell ref="I61:J61"/>
    <mergeCell ref="G61:H61"/>
    <mergeCell ref="C47:D47"/>
    <mergeCell ref="G52:H52"/>
    <mergeCell ref="I48:J48"/>
    <mergeCell ref="I40:J40"/>
    <mergeCell ref="K47:L47"/>
    <mergeCell ref="G50:H50"/>
    <mergeCell ref="G48:H48"/>
    <mergeCell ref="E49:F49"/>
    <mergeCell ref="E50:F50"/>
    <mergeCell ref="E48:F48"/>
    <mergeCell ref="E47:F47"/>
    <mergeCell ref="G47:H47"/>
    <mergeCell ref="I47:J47"/>
    <mergeCell ref="K49:L49"/>
    <mergeCell ref="O49:P49"/>
    <mergeCell ref="E64:F64"/>
    <mergeCell ref="E62:F62"/>
    <mergeCell ref="E63:F63"/>
    <mergeCell ref="E51:F51"/>
    <mergeCell ref="E52:F52"/>
    <mergeCell ref="I51:J51"/>
    <mergeCell ref="I52:J52"/>
    <mergeCell ref="O63:P63"/>
    <mergeCell ref="M49:N49"/>
    <mergeCell ref="I49:J49"/>
    <mergeCell ref="I50:J50"/>
    <mergeCell ref="K64:L64"/>
    <mergeCell ref="M62:N62"/>
    <mergeCell ref="K62:L62"/>
    <mergeCell ref="M60:N60"/>
    <mergeCell ref="K61:L61"/>
    <mergeCell ref="M61:N61"/>
    <mergeCell ref="K52:L52"/>
    <mergeCell ref="O67:P67"/>
    <mergeCell ref="O64:P64"/>
    <mergeCell ref="M67:N67"/>
    <mergeCell ref="O65:P65"/>
    <mergeCell ref="M66:N66"/>
    <mergeCell ref="M65:N65"/>
    <mergeCell ref="O66:P66"/>
    <mergeCell ref="M64:N64"/>
    <mergeCell ref="G62:H62"/>
    <mergeCell ref="K66:L66"/>
    <mergeCell ref="K67:L67"/>
    <mergeCell ref="K65:L65"/>
    <mergeCell ref="O47:P47"/>
    <mergeCell ref="E74:F74"/>
    <mergeCell ref="A76:P76"/>
    <mergeCell ref="M68:N68"/>
    <mergeCell ref="O68:P68"/>
    <mergeCell ref="E65:F65"/>
    <mergeCell ref="E66:F66"/>
    <mergeCell ref="E67:F67"/>
    <mergeCell ref="E68:F68"/>
    <mergeCell ref="K68:L68"/>
    <mergeCell ref="K50:L50"/>
    <mergeCell ref="M50:N50"/>
    <mergeCell ref="O50:P50"/>
    <mergeCell ref="K48:L48"/>
    <mergeCell ref="G51:H51"/>
    <mergeCell ref="K51:L51"/>
    <mergeCell ref="M51:N51"/>
    <mergeCell ref="O51:P51"/>
    <mergeCell ref="M52:N52"/>
    <mergeCell ref="C48:D48"/>
    <mergeCell ref="O61:P61"/>
    <mergeCell ref="K63:L63"/>
    <mergeCell ref="O62:P62"/>
    <mergeCell ref="M63:N63"/>
    <mergeCell ref="O24:P24"/>
    <mergeCell ref="K22:L22"/>
    <mergeCell ref="M22:N22"/>
    <mergeCell ref="O35:P35"/>
    <mergeCell ref="O36:P36"/>
    <mergeCell ref="O38:P38"/>
    <mergeCell ref="K34:L34"/>
    <mergeCell ref="O34:P34"/>
    <mergeCell ref="O39:P39"/>
    <mergeCell ref="K39:L39"/>
    <mergeCell ref="K36:L36"/>
    <mergeCell ref="K38:L38"/>
    <mergeCell ref="M34:N34"/>
    <mergeCell ref="K35:L35"/>
    <mergeCell ref="M39:N39"/>
    <mergeCell ref="M35:N35"/>
    <mergeCell ref="M36:N36"/>
    <mergeCell ref="M38:N38"/>
    <mergeCell ref="K37:L37"/>
    <mergeCell ref="M37:N37"/>
    <mergeCell ref="O37:P37"/>
    <mergeCell ref="O9:P9"/>
    <mergeCell ref="O21:P21"/>
    <mergeCell ref="M20:N20"/>
    <mergeCell ref="M14:N14"/>
    <mergeCell ref="K9:L9"/>
    <mergeCell ref="M9:N9"/>
    <mergeCell ref="G14:H14"/>
    <mergeCell ref="I14:J14"/>
    <mergeCell ref="G9:H9"/>
    <mergeCell ref="I9:J9"/>
    <mergeCell ref="K14:L14"/>
    <mergeCell ref="K12:L12"/>
    <mergeCell ref="K13:L13"/>
    <mergeCell ref="G12:H12"/>
    <mergeCell ref="I12:J12"/>
    <mergeCell ref="G13:H13"/>
    <mergeCell ref="I13:J13"/>
    <mergeCell ref="K10:L10"/>
    <mergeCell ref="M10:N10"/>
    <mergeCell ref="G10:H10"/>
    <mergeCell ref="I10:J10"/>
    <mergeCell ref="G11:H11"/>
    <mergeCell ref="I11:J11"/>
    <mergeCell ref="O10:P10"/>
    <mergeCell ref="M13:N13"/>
    <mergeCell ref="M12:N12"/>
    <mergeCell ref="K11:L11"/>
    <mergeCell ref="O14:P14"/>
    <mergeCell ref="O12:P12"/>
    <mergeCell ref="O11:P11"/>
    <mergeCell ref="M11:N11"/>
    <mergeCell ref="O13:P13"/>
    <mergeCell ref="K21:L21"/>
    <mergeCell ref="M21:N21"/>
    <mergeCell ref="C9:D9"/>
    <mergeCell ref="E9:F9"/>
    <mergeCell ref="C12:D12"/>
    <mergeCell ref="E12:F12"/>
    <mergeCell ref="C10:D10"/>
    <mergeCell ref="E10:F10"/>
    <mergeCell ref="C11:D11"/>
    <mergeCell ref="E11:F11"/>
    <mergeCell ref="E13:F13"/>
    <mergeCell ref="C13:D13"/>
    <mergeCell ref="G26:H26"/>
    <mergeCell ref="G25:H25"/>
    <mergeCell ref="G24:H24"/>
    <mergeCell ref="G23:H23"/>
    <mergeCell ref="I26:J26"/>
    <mergeCell ref="I25:J25"/>
    <mergeCell ref="I23:J23"/>
    <mergeCell ref="C14:D14"/>
    <mergeCell ref="C22:D22"/>
    <mergeCell ref="C21:D21"/>
    <mergeCell ref="C24:D24"/>
    <mergeCell ref="G21:H21"/>
    <mergeCell ref="G22:H22"/>
    <mergeCell ref="I21:J21"/>
    <mergeCell ref="I22:J22"/>
    <mergeCell ref="I24:J24"/>
    <mergeCell ref="E14:F14"/>
    <mergeCell ref="E23:F23"/>
    <mergeCell ref="E24:F24"/>
    <mergeCell ref="E21:F21"/>
    <mergeCell ref="C23:D23"/>
    <mergeCell ref="K40:L40"/>
    <mergeCell ref="M40:N40"/>
    <mergeCell ref="O40:P40"/>
    <mergeCell ref="O52:P52"/>
    <mergeCell ref="O48:P48"/>
    <mergeCell ref="G49:H49"/>
    <mergeCell ref="C26:D26"/>
    <mergeCell ref="E22:F22"/>
    <mergeCell ref="C25:D25"/>
    <mergeCell ref="M33:N33"/>
    <mergeCell ref="O22:P22"/>
    <mergeCell ref="K24:L24"/>
    <mergeCell ref="M24:N24"/>
    <mergeCell ref="K23:L23"/>
    <mergeCell ref="O26:P26"/>
    <mergeCell ref="O23:P23"/>
    <mergeCell ref="O25:P25"/>
    <mergeCell ref="M23:N23"/>
    <mergeCell ref="M25:N25"/>
    <mergeCell ref="K26:L26"/>
    <mergeCell ref="M26:N26"/>
    <mergeCell ref="K25:L25"/>
    <mergeCell ref="E25:F25"/>
    <mergeCell ref="E26:F26"/>
  </mergeCells>
  <phoneticPr fontId="22"/>
  <printOptions horizontalCentered="1"/>
  <pageMargins left="0.23622047244094491" right="0.23622047244094491" top="0.39370078740157483" bottom="0.39370078740157483" header="0" footer="0"/>
  <pageSetup paperSize="9" scale="65" orientation="portrait" r:id="rId1"/>
  <headerFooter alignWithMargins="0"/>
  <ignoredErrors>
    <ignoredError sqref="H1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R87"/>
  <sheetViews>
    <sheetView view="pageBreakPreview" zoomScaleNormal="70" zoomScaleSheetLayoutView="100" workbookViewId="0">
      <selection activeCell="D63" sqref="D63"/>
    </sheetView>
  </sheetViews>
  <sheetFormatPr baseColWidth="10" defaultColWidth="9" defaultRowHeight="16"/>
  <cols>
    <col min="1" max="1" width="29.6640625" style="12" customWidth="1"/>
    <col min="2" max="2" width="9.6640625" style="12" customWidth="1"/>
    <col min="3" max="18" width="8.1640625" style="12" customWidth="1"/>
    <col min="19" max="16384" width="9" style="12"/>
  </cols>
  <sheetData>
    <row r="1" spans="1:18" ht="59">
      <c r="A1" s="1" t="s">
        <v>26</v>
      </c>
      <c r="B1" s="53"/>
      <c r="C1" s="53"/>
      <c r="D1" s="53"/>
      <c r="E1" s="53"/>
      <c r="J1" s="54"/>
      <c r="K1" s="55"/>
      <c r="L1" s="55"/>
    </row>
    <row r="2" spans="1:18" s="8" customFormat="1" ht="18">
      <c r="A2" s="7"/>
      <c r="B2" s="7"/>
      <c r="C2" s="7"/>
      <c r="D2" s="7"/>
      <c r="E2" s="7"/>
      <c r="G2" s="56"/>
      <c r="H2" s="57"/>
      <c r="I2" s="57"/>
      <c r="J2" s="56"/>
      <c r="Q2" s="57"/>
      <c r="R2" s="10" t="s">
        <v>226</v>
      </c>
    </row>
    <row r="3" spans="1:18">
      <c r="J3" s="58"/>
      <c r="R3" s="15" t="s">
        <v>2</v>
      </c>
    </row>
    <row r="4" spans="1:18">
      <c r="J4" s="58"/>
      <c r="R4" s="15"/>
    </row>
    <row r="5" spans="1:18">
      <c r="J5" s="58"/>
      <c r="R5" s="15"/>
    </row>
    <row r="6" spans="1:18">
      <c r="J6" s="58"/>
      <c r="R6" s="15"/>
    </row>
    <row r="7" spans="1:18">
      <c r="J7" s="58"/>
      <c r="R7" s="15"/>
    </row>
    <row r="8" spans="1:18">
      <c r="A8" s="209"/>
      <c r="B8" s="209"/>
      <c r="C8" s="209"/>
      <c r="D8" s="209"/>
      <c r="E8" s="209"/>
      <c r="F8" s="209"/>
      <c r="G8" s="209"/>
      <c r="H8" s="209"/>
      <c r="I8" s="209"/>
      <c r="J8" s="393"/>
      <c r="K8" s="209"/>
      <c r="L8" s="209"/>
      <c r="M8" s="209"/>
      <c r="N8" s="209"/>
      <c r="O8" s="209"/>
      <c r="P8" s="209"/>
      <c r="Q8" s="209"/>
      <c r="R8" s="212"/>
    </row>
    <row r="9" spans="1:18">
      <c r="A9" s="209"/>
      <c r="B9" s="209"/>
      <c r="C9" s="209"/>
      <c r="D9" s="209"/>
      <c r="E9" s="209"/>
      <c r="F9" s="209"/>
      <c r="G9" s="209"/>
      <c r="H9" s="209"/>
      <c r="I9" s="209"/>
      <c r="J9" s="393"/>
      <c r="K9" s="209"/>
      <c r="L9" s="209"/>
      <c r="M9" s="209"/>
      <c r="N9" s="209"/>
      <c r="O9" s="209"/>
      <c r="P9" s="209"/>
      <c r="Q9" s="209"/>
      <c r="R9" s="209"/>
    </row>
    <row r="10" spans="1:18" ht="29" thickBot="1">
      <c r="A10" s="722" t="s">
        <v>274</v>
      </c>
      <c r="B10" s="209"/>
      <c r="C10" s="209"/>
      <c r="D10" s="242"/>
      <c r="E10" s="242"/>
      <c r="F10" s="497"/>
      <c r="G10" s="235"/>
      <c r="H10" s="209"/>
      <c r="I10" s="197"/>
      <c r="J10" s="197"/>
      <c r="K10" s="197"/>
      <c r="L10" s="197"/>
      <c r="M10" s="197"/>
      <c r="N10" s="197"/>
      <c r="O10" s="209"/>
      <c r="P10" s="209"/>
      <c r="Q10" s="209"/>
      <c r="R10" s="209"/>
    </row>
    <row r="11" spans="1:18" s="22" customFormat="1" ht="17" thickTop="1">
      <c r="A11" s="243"/>
      <c r="B11" s="217"/>
      <c r="C11" s="820" t="s">
        <v>386</v>
      </c>
      <c r="D11" s="792"/>
      <c r="E11" s="820" t="s">
        <v>381</v>
      </c>
      <c r="F11" s="792"/>
      <c r="G11" s="827" t="s">
        <v>382</v>
      </c>
      <c r="H11" s="828"/>
      <c r="I11" s="827" t="s">
        <v>389</v>
      </c>
      <c r="J11" s="828"/>
      <c r="K11" s="861" t="s">
        <v>27</v>
      </c>
      <c r="L11" s="862"/>
      <c r="M11" s="832" t="s">
        <v>28</v>
      </c>
      <c r="N11" s="833"/>
      <c r="O11" s="801" t="s">
        <v>144</v>
      </c>
      <c r="P11" s="801"/>
      <c r="Q11" s="837" t="s">
        <v>143</v>
      </c>
      <c r="R11" s="913"/>
    </row>
    <row r="12" spans="1:18" s="18" customFormat="1" ht="17" thickBot="1">
      <c r="A12" s="189" t="s">
        <v>0</v>
      </c>
      <c r="B12" s="427" t="s">
        <v>1</v>
      </c>
      <c r="C12" s="790" t="s">
        <v>363</v>
      </c>
      <c r="D12" s="790"/>
      <c r="E12" s="790" t="s">
        <v>362</v>
      </c>
      <c r="F12" s="790"/>
      <c r="G12" s="824" t="s">
        <v>390</v>
      </c>
      <c r="H12" s="825"/>
      <c r="I12" s="824" t="s">
        <v>391</v>
      </c>
      <c r="J12" s="825"/>
      <c r="K12" s="824" t="s">
        <v>392</v>
      </c>
      <c r="L12" s="825"/>
      <c r="M12" s="824" t="s">
        <v>78</v>
      </c>
      <c r="N12" s="825"/>
      <c r="O12" s="790" t="s">
        <v>10</v>
      </c>
      <c r="P12" s="790"/>
      <c r="Q12" s="835" t="s">
        <v>361</v>
      </c>
      <c r="R12" s="835"/>
    </row>
    <row r="13" spans="1:18" s="22" customFormat="1" ht="17" thickTop="1">
      <c r="A13" s="461" t="s">
        <v>456</v>
      </c>
      <c r="B13" s="511" t="s">
        <v>485</v>
      </c>
      <c r="C13" s="634">
        <v>44040</v>
      </c>
      <c r="D13" s="357">
        <f>C13</f>
        <v>44040</v>
      </c>
      <c r="E13" s="444">
        <f t="shared" ref="E13:F16" si="0">D13+1</f>
        <v>44041</v>
      </c>
      <c r="F13" s="445">
        <f t="shared" si="0"/>
        <v>44042</v>
      </c>
      <c r="G13" s="444">
        <f t="shared" ref="G13:H16" si="1">F13+1</f>
        <v>44043</v>
      </c>
      <c r="H13" s="445">
        <f t="shared" si="1"/>
        <v>44044</v>
      </c>
      <c r="I13" s="444">
        <f t="shared" ref="I13:J16" si="2">H13+1</f>
        <v>44045</v>
      </c>
      <c r="J13" s="445">
        <f t="shared" si="2"/>
        <v>44046</v>
      </c>
      <c r="K13" s="874">
        <f>J13+27</f>
        <v>44073</v>
      </c>
      <c r="L13" s="875"/>
      <c r="M13" s="874">
        <f>K13+3</f>
        <v>44076</v>
      </c>
      <c r="N13" s="875"/>
      <c r="O13" s="850">
        <f>M13+3</f>
        <v>44079</v>
      </c>
      <c r="P13" s="850"/>
      <c r="Q13" s="836">
        <f>O13+1</f>
        <v>44080</v>
      </c>
      <c r="R13" s="836"/>
    </row>
    <row r="14" spans="1:18" s="22" customFormat="1">
      <c r="A14" s="232" t="s">
        <v>457</v>
      </c>
      <c r="B14" s="485" t="s">
        <v>535</v>
      </c>
      <c r="C14" s="373">
        <f>C13+7</f>
        <v>44047</v>
      </c>
      <c r="D14" s="359">
        <f>C14</f>
        <v>44047</v>
      </c>
      <c r="E14" s="373">
        <f t="shared" si="0"/>
        <v>44048</v>
      </c>
      <c r="F14" s="359">
        <f>E14+1</f>
        <v>44049</v>
      </c>
      <c r="G14" s="373">
        <f t="shared" si="1"/>
        <v>44050</v>
      </c>
      <c r="H14" s="359">
        <f t="shared" si="1"/>
        <v>44051</v>
      </c>
      <c r="I14" s="373">
        <f t="shared" si="2"/>
        <v>44052</v>
      </c>
      <c r="J14" s="359">
        <f t="shared" si="2"/>
        <v>44053</v>
      </c>
      <c r="K14" s="778">
        <f>J14+27</f>
        <v>44080</v>
      </c>
      <c r="L14" s="779"/>
      <c r="M14" s="778">
        <f>K14+3</f>
        <v>44083</v>
      </c>
      <c r="N14" s="779"/>
      <c r="O14" s="780">
        <f>M14+3</f>
        <v>44086</v>
      </c>
      <c r="P14" s="780"/>
      <c r="Q14" s="834">
        <f>O14+1</f>
        <v>44087</v>
      </c>
      <c r="R14" s="834"/>
    </row>
    <row r="15" spans="1:18" s="22" customFormat="1">
      <c r="A15" s="504" t="s">
        <v>479</v>
      </c>
      <c r="B15" s="485" t="s">
        <v>536</v>
      </c>
      <c r="C15" s="373">
        <f>C14+7</f>
        <v>44054</v>
      </c>
      <c r="D15" s="359">
        <f>C15</f>
        <v>44054</v>
      </c>
      <c r="E15" s="373">
        <f t="shared" si="0"/>
        <v>44055</v>
      </c>
      <c r="F15" s="359">
        <f t="shared" si="0"/>
        <v>44056</v>
      </c>
      <c r="G15" s="373">
        <f t="shared" si="1"/>
        <v>44057</v>
      </c>
      <c r="H15" s="359">
        <f t="shared" si="1"/>
        <v>44058</v>
      </c>
      <c r="I15" s="373">
        <f t="shared" si="2"/>
        <v>44059</v>
      </c>
      <c r="J15" s="359">
        <f t="shared" si="2"/>
        <v>44060</v>
      </c>
      <c r="K15" s="778">
        <f>J15+27</f>
        <v>44087</v>
      </c>
      <c r="L15" s="779"/>
      <c r="M15" s="778">
        <f>K15+3</f>
        <v>44090</v>
      </c>
      <c r="N15" s="779"/>
      <c r="O15" s="780">
        <f>M15+3</f>
        <v>44093</v>
      </c>
      <c r="P15" s="780"/>
      <c r="Q15" s="834">
        <f>O15+1</f>
        <v>44094</v>
      </c>
      <c r="R15" s="834"/>
    </row>
    <row r="16" spans="1:18" s="22" customFormat="1">
      <c r="A16" s="232" t="s">
        <v>478</v>
      </c>
      <c r="B16" s="485" t="s">
        <v>537</v>
      </c>
      <c r="C16" s="373">
        <f>C15+7</f>
        <v>44061</v>
      </c>
      <c r="D16" s="359">
        <f>C16</f>
        <v>44061</v>
      </c>
      <c r="E16" s="373">
        <f t="shared" si="0"/>
        <v>44062</v>
      </c>
      <c r="F16" s="359">
        <f t="shared" si="0"/>
        <v>44063</v>
      </c>
      <c r="G16" s="373">
        <f t="shared" si="1"/>
        <v>44064</v>
      </c>
      <c r="H16" s="359">
        <f t="shared" si="1"/>
        <v>44065</v>
      </c>
      <c r="I16" s="373">
        <f t="shared" si="2"/>
        <v>44066</v>
      </c>
      <c r="J16" s="359">
        <f t="shared" si="2"/>
        <v>44067</v>
      </c>
      <c r="K16" s="778">
        <f>J16+27</f>
        <v>44094</v>
      </c>
      <c r="L16" s="779"/>
      <c r="M16" s="778">
        <f>K16+3</f>
        <v>44097</v>
      </c>
      <c r="N16" s="779"/>
      <c r="O16" s="780">
        <f>M16+3</f>
        <v>44100</v>
      </c>
      <c r="P16" s="780"/>
      <c r="Q16" s="834">
        <f>O16+1</f>
        <v>44101</v>
      </c>
      <c r="R16" s="834"/>
    </row>
    <row r="17" spans="1:18" s="22" customFormat="1" ht="17" thickBot="1">
      <c r="A17" s="218" t="s">
        <v>538</v>
      </c>
      <c r="B17" s="488" t="s">
        <v>485</v>
      </c>
      <c r="C17" s="178">
        <f>C16+7</f>
        <v>44068</v>
      </c>
      <c r="D17" s="179">
        <f>C17</f>
        <v>44068</v>
      </c>
      <c r="E17" s="178">
        <f t="shared" ref="E17" si="3">D17+1</f>
        <v>44069</v>
      </c>
      <c r="F17" s="179">
        <f t="shared" ref="F17" si="4">E17+1</f>
        <v>44070</v>
      </c>
      <c r="G17" s="178">
        <f t="shared" ref="G17" si="5">F17+1</f>
        <v>44071</v>
      </c>
      <c r="H17" s="179">
        <f t="shared" ref="H17" si="6">G17+1</f>
        <v>44072</v>
      </c>
      <c r="I17" s="178">
        <f t="shared" ref="I17" si="7">H17+1</f>
        <v>44073</v>
      </c>
      <c r="J17" s="179">
        <f t="shared" ref="J17" si="8">I17+1</f>
        <v>44074</v>
      </c>
      <c r="K17" s="781">
        <f>J17+27</f>
        <v>44101</v>
      </c>
      <c r="L17" s="782"/>
      <c r="M17" s="781">
        <f>K17+3</f>
        <v>44104</v>
      </c>
      <c r="N17" s="782"/>
      <c r="O17" s="805">
        <f>M17+3</f>
        <v>44107</v>
      </c>
      <c r="P17" s="805"/>
      <c r="Q17" s="910">
        <f>O17+1</f>
        <v>44108</v>
      </c>
      <c r="R17" s="910"/>
    </row>
    <row r="18" spans="1:18" s="22" customFormat="1" ht="17" thickTop="1">
      <c r="A18" s="180"/>
      <c r="B18" s="190"/>
      <c r="C18" s="198"/>
      <c r="D18" s="199"/>
      <c r="E18" s="198"/>
      <c r="F18" s="199"/>
      <c r="G18" s="198"/>
      <c r="H18" s="199"/>
      <c r="I18" s="898"/>
      <c r="J18" s="898"/>
      <c r="K18" s="898"/>
      <c r="L18" s="898"/>
      <c r="M18" s="898"/>
      <c r="N18" s="898"/>
      <c r="O18" s="898"/>
      <c r="P18" s="898"/>
      <c r="Q18" s="898"/>
      <c r="R18" s="898"/>
    </row>
    <row r="19" spans="1:18" s="22" customFormat="1">
      <c r="A19" s="180"/>
      <c r="B19" s="190"/>
      <c r="C19" s="198"/>
      <c r="D19" s="199"/>
      <c r="E19" s="198"/>
      <c r="F19" s="199"/>
      <c r="G19" s="198"/>
      <c r="H19" s="199"/>
      <c r="I19" s="433"/>
      <c r="J19" s="433"/>
      <c r="K19" s="433"/>
      <c r="L19" s="433"/>
      <c r="M19" s="433"/>
      <c r="N19" s="433"/>
      <c r="O19" s="433"/>
      <c r="P19" s="433"/>
      <c r="Q19" s="433"/>
      <c r="R19" s="433"/>
    </row>
    <row r="20" spans="1:18" s="22" customFormat="1">
      <c r="A20" s="180"/>
      <c r="B20" s="190"/>
      <c r="C20" s="198"/>
      <c r="D20" s="199"/>
      <c r="E20" s="198"/>
      <c r="F20" s="199"/>
      <c r="G20" s="198"/>
      <c r="H20" s="199"/>
      <c r="I20" s="433"/>
      <c r="J20" s="433"/>
      <c r="K20" s="433"/>
      <c r="L20" s="433"/>
      <c r="M20" s="433"/>
      <c r="N20" s="433"/>
      <c r="O20" s="433"/>
      <c r="P20" s="433"/>
      <c r="Q20" s="433"/>
      <c r="R20" s="433"/>
    </row>
    <row r="21" spans="1:18" s="22" customFormat="1">
      <c r="A21" s="180"/>
      <c r="B21" s="190"/>
      <c r="C21" s="198"/>
      <c r="D21" s="199"/>
      <c r="E21" s="198"/>
      <c r="F21" s="199"/>
      <c r="G21" s="198"/>
      <c r="H21" s="199"/>
      <c r="I21" s="433"/>
      <c r="J21" s="433"/>
      <c r="K21" s="433"/>
      <c r="L21" s="433"/>
      <c r="M21" s="433"/>
      <c r="N21" s="433"/>
      <c r="O21" s="433"/>
      <c r="P21" s="433"/>
      <c r="Q21" s="433"/>
      <c r="R21" s="433"/>
    </row>
    <row r="22" spans="1:18">
      <c r="A22" s="421"/>
      <c r="B22" s="209"/>
      <c r="C22" s="209"/>
      <c r="D22" s="394"/>
      <c r="E22" s="394"/>
      <c r="F22" s="395"/>
      <c r="G22" s="396"/>
      <c r="H22" s="397"/>
      <c r="I22" s="397"/>
      <c r="J22" s="397"/>
      <c r="K22" s="209"/>
      <c r="L22" s="209"/>
      <c r="M22" s="209"/>
      <c r="N22" s="209"/>
      <c r="O22" s="209"/>
      <c r="P22" s="209"/>
      <c r="Q22" s="209"/>
      <c r="R22" s="209"/>
    </row>
    <row r="23" spans="1:18" ht="29" thickBot="1">
      <c r="A23" s="734" t="s">
        <v>268</v>
      </c>
      <c r="B23" s="498"/>
      <c r="C23" s="398"/>
      <c r="D23" s="398"/>
      <c r="E23" s="398"/>
      <c r="F23" s="398"/>
      <c r="G23" s="399"/>
      <c r="H23" s="400"/>
      <c r="I23" s="401"/>
      <c r="J23" s="401"/>
      <c r="K23" s="401"/>
      <c r="L23" s="401"/>
      <c r="M23" s="401"/>
      <c r="N23" s="434"/>
      <c r="O23" s="400"/>
      <c r="P23" s="400"/>
      <c r="Q23" s="400"/>
      <c r="R23" s="402"/>
    </row>
    <row r="24" spans="1:18" s="22" customFormat="1" ht="17" thickTop="1">
      <c r="A24" s="423"/>
      <c r="B24" s="217"/>
      <c r="C24" s="820" t="s">
        <v>378</v>
      </c>
      <c r="D24" s="792"/>
      <c r="E24" s="832" t="s">
        <v>309</v>
      </c>
      <c r="F24" s="833"/>
      <c r="G24" s="832" t="s">
        <v>310</v>
      </c>
      <c r="H24" s="833"/>
      <c r="I24" s="832" t="s">
        <v>311</v>
      </c>
      <c r="J24" s="833"/>
      <c r="K24" s="801" t="s">
        <v>312</v>
      </c>
      <c r="L24" s="801"/>
      <c r="M24" s="801" t="s">
        <v>143</v>
      </c>
      <c r="N24" s="801"/>
      <c r="O24" s="801"/>
      <c r="P24" s="801"/>
      <c r="Q24" s="801"/>
      <c r="R24" s="801"/>
    </row>
    <row r="25" spans="1:18" s="22" customFormat="1" ht="17" thickBot="1">
      <c r="A25" s="538" t="s">
        <v>13</v>
      </c>
      <c r="B25" s="382" t="s">
        <v>8</v>
      </c>
      <c r="C25" s="899" t="s">
        <v>10</v>
      </c>
      <c r="D25" s="900"/>
      <c r="E25" s="901" t="s">
        <v>78</v>
      </c>
      <c r="F25" s="902"/>
      <c r="G25" s="901" t="s">
        <v>24</v>
      </c>
      <c r="H25" s="902"/>
      <c r="I25" s="901" t="s">
        <v>74</v>
      </c>
      <c r="J25" s="902"/>
      <c r="K25" s="901" t="s">
        <v>24</v>
      </c>
      <c r="L25" s="902"/>
      <c r="M25" s="901" t="s">
        <v>94</v>
      </c>
      <c r="N25" s="902"/>
      <c r="O25" s="808"/>
      <c r="P25" s="808"/>
      <c r="Q25" s="808"/>
      <c r="R25" s="808"/>
    </row>
    <row r="26" spans="1:18" s="620" customFormat="1" ht="17" thickTop="1">
      <c r="A26" s="237" t="s">
        <v>467</v>
      </c>
      <c r="B26" s="603" t="s">
        <v>592</v>
      </c>
      <c r="C26" s="356">
        <v>44044</v>
      </c>
      <c r="D26" s="357">
        <f>C26</f>
        <v>44044</v>
      </c>
      <c r="E26" s="798">
        <f>D26+4</f>
        <v>44048</v>
      </c>
      <c r="F26" s="795"/>
      <c r="G26" s="798">
        <f>E26+36</f>
        <v>44084</v>
      </c>
      <c r="H26" s="795"/>
      <c r="I26" s="798">
        <f>G26+4</f>
        <v>44088</v>
      </c>
      <c r="J26" s="795"/>
      <c r="K26" s="793">
        <f>I26+3</f>
        <v>44091</v>
      </c>
      <c r="L26" s="793"/>
      <c r="M26" s="793">
        <f>K26+3</f>
        <v>44094</v>
      </c>
      <c r="N26" s="793"/>
      <c r="O26" s="850"/>
      <c r="P26" s="850"/>
      <c r="Q26" s="850"/>
      <c r="R26" s="850"/>
    </row>
    <row r="27" spans="1:18" s="22" customFormat="1">
      <c r="A27" s="238" t="s">
        <v>468</v>
      </c>
      <c r="B27" s="484" t="s">
        <v>592</v>
      </c>
      <c r="C27" s="358">
        <f>C26+7</f>
        <v>44051</v>
      </c>
      <c r="D27" s="359">
        <f>C27</f>
        <v>44051</v>
      </c>
      <c r="E27" s="778">
        <f t="shared" ref="E27:E30" si="9">D27+4</f>
        <v>44055</v>
      </c>
      <c r="F27" s="779"/>
      <c r="G27" s="778">
        <f t="shared" ref="G27:G30" si="10">E27+36</f>
        <v>44091</v>
      </c>
      <c r="H27" s="779"/>
      <c r="I27" s="778">
        <f t="shared" ref="I27:I30" si="11">G27+4</f>
        <v>44095</v>
      </c>
      <c r="J27" s="779"/>
      <c r="K27" s="780">
        <f t="shared" ref="K27:K30" si="12">I27+3</f>
        <v>44098</v>
      </c>
      <c r="L27" s="780"/>
      <c r="M27" s="780">
        <f t="shared" ref="M27:M30" si="13">K27+3</f>
        <v>44101</v>
      </c>
      <c r="N27" s="780"/>
      <c r="O27" s="780"/>
      <c r="P27" s="780"/>
      <c r="Q27" s="780"/>
      <c r="R27" s="780"/>
    </row>
    <row r="28" spans="1:18" s="652" customFormat="1">
      <c r="A28" s="238" t="s">
        <v>497</v>
      </c>
      <c r="B28" s="733" t="s">
        <v>495</v>
      </c>
      <c r="C28" s="650">
        <f>C27+7</f>
        <v>44058</v>
      </c>
      <c r="D28" s="651">
        <f>C28</f>
        <v>44058</v>
      </c>
      <c r="E28" s="818">
        <f t="shared" si="9"/>
        <v>44062</v>
      </c>
      <c r="F28" s="819"/>
      <c r="G28" s="818">
        <f t="shared" si="10"/>
        <v>44098</v>
      </c>
      <c r="H28" s="819"/>
      <c r="I28" s="818">
        <f t="shared" si="11"/>
        <v>44102</v>
      </c>
      <c r="J28" s="819"/>
      <c r="K28" s="834">
        <f t="shared" si="12"/>
        <v>44105</v>
      </c>
      <c r="L28" s="834"/>
      <c r="M28" s="834">
        <f t="shared" si="13"/>
        <v>44108</v>
      </c>
      <c r="N28" s="834"/>
      <c r="O28" s="834"/>
      <c r="P28" s="834"/>
      <c r="Q28" s="834"/>
      <c r="R28" s="834"/>
    </row>
    <row r="29" spans="1:18" s="620" customFormat="1">
      <c r="A29" s="238" t="s">
        <v>468</v>
      </c>
      <c r="B29" s="484" t="s">
        <v>593</v>
      </c>
      <c r="C29" s="358">
        <f>C28+7</f>
        <v>44065</v>
      </c>
      <c r="D29" s="359">
        <f>C29</f>
        <v>44065</v>
      </c>
      <c r="E29" s="778">
        <f t="shared" si="9"/>
        <v>44069</v>
      </c>
      <c r="F29" s="779"/>
      <c r="G29" s="778">
        <f t="shared" si="10"/>
        <v>44105</v>
      </c>
      <c r="H29" s="779"/>
      <c r="I29" s="778">
        <f t="shared" si="11"/>
        <v>44109</v>
      </c>
      <c r="J29" s="779"/>
      <c r="K29" s="780">
        <f t="shared" si="12"/>
        <v>44112</v>
      </c>
      <c r="L29" s="780"/>
      <c r="M29" s="780">
        <f t="shared" si="13"/>
        <v>44115</v>
      </c>
      <c r="N29" s="780"/>
      <c r="O29" s="911"/>
      <c r="P29" s="911"/>
      <c r="Q29" s="911"/>
      <c r="R29" s="911"/>
    </row>
    <row r="30" spans="1:18" s="652" customFormat="1" ht="17" thickBot="1">
      <c r="A30" s="239" t="s">
        <v>594</v>
      </c>
      <c r="B30" s="489" t="s">
        <v>595</v>
      </c>
      <c r="C30" s="360">
        <f>C29+7</f>
        <v>44072</v>
      </c>
      <c r="D30" s="179">
        <f>C30</f>
        <v>44072</v>
      </c>
      <c r="E30" s="781">
        <f t="shared" si="9"/>
        <v>44076</v>
      </c>
      <c r="F30" s="782"/>
      <c r="G30" s="781">
        <f t="shared" si="10"/>
        <v>44112</v>
      </c>
      <c r="H30" s="782"/>
      <c r="I30" s="781">
        <f t="shared" si="11"/>
        <v>44116</v>
      </c>
      <c r="J30" s="782"/>
      <c r="K30" s="805">
        <f t="shared" si="12"/>
        <v>44119</v>
      </c>
      <c r="L30" s="805"/>
      <c r="M30" s="805">
        <f t="shared" si="13"/>
        <v>44122</v>
      </c>
      <c r="N30" s="805"/>
      <c r="O30" s="910"/>
      <c r="P30" s="910"/>
      <c r="Q30" s="910"/>
      <c r="R30" s="910"/>
    </row>
    <row r="31" spans="1:18" s="22" customFormat="1" ht="17" thickTop="1">
      <c r="A31" s="230"/>
      <c r="B31" s="190"/>
      <c r="C31" s="364"/>
      <c r="D31" s="199"/>
      <c r="E31" s="364"/>
      <c r="F31" s="199"/>
      <c r="G31" s="364"/>
      <c r="H31" s="199"/>
      <c r="I31" s="898"/>
      <c r="J31" s="898"/>
      <c r="K31" s="898"/>
      <c r="L31" s="898"/>
      <c r="M31" s="898"/>
      <c r="N31" s="898"/>
      <c r="O31" s="898"/>
      <c r="P31" s="898"/>
      <c r="Q31" s="180"/>
      <c r="R31" s="180"/>
    </row>
    <row r="32" spans="1:18" s="22" customFormat="1">
      <c r="A32" s="230"/>
      <c r="B32" s="190"/>
      <c r="C32" s="364"/>
      <c r="D32" s="199"/>
      <c r="E32" s="364"/>
      <c r="F32" s="199"/>
      <c r="G32" s="364"/>
      <c r="H32" s="199"/>
      <c r="I32" s="717"/>
      <c r="J32" s="717"/>
      <c r="K32" s="717"/>
      <c r="L32" s="717"/>
      <c r="M32" s="717"/>
      <c r="N32" s="717"/>
      <c r="O32" s="433"/>
      <c r="P32" s="433"/>
      <c r="Q32" s="180"/>
      <c r="R32" s="180"/>
    </row>
    <row r="33" spans="1:18" s="22" customFormat="1">
      <c r="A33" s="230"/>
      <c r="B33" s="190"/>
      <c r="C33" s="364"/>
      <c r="D33" s="199"/>
      <c r="E33" s="364"/>
      <c r="F33" s="199"/>
      <c r="G33" s="364"/>
      <c r="H33" s="199"/>
      <c r="I33" s="433"/>
      <c r="J33" s="433"/>
      <c r="K33" s="433"/>
      <c r="L33" s="433"/>
      <c r="M33" s="433"/>
      <c r="N33" s="433"/>
      <c r="O33" s="433"/>
      <c r="P33" s="433"/>
      <c r="Q33" s="180"/>
      <c r="R33" s="180"/>
    </row>
    <row r="34" spans="1:18" s="22" customFormat="1">
      <c r="A34" s="230"/>
      <c r="B34" s="190"/>
      <c r="C34" s="364"/>
      <c r="D34" s="199"/>
      <c r="E34" s="364"/>
      <c r="F34" s="199"/>
      <c r="G34" s="364"/>
      <c r="H34" s="199"/>
      <c r="I34" s="433"/>
      <c r="J34" s="433"/>
      <c r="K34" s="433"/>
      <c r="L34" s="433"/>
      <c r="M34" s="433"/>
      <c r="N34" s="433"/>
      <c r="O34" s="433"/>
      <c r="P34" s="433"/>
      <c r="Q34" s="180"/>
      <c r="R34" s="180"/>
    </row>
    <row r="35" spans="1:18" s="22" customFormat="1">
      <c r="A35" s="230"/>
      <c r="B35" s="190"/>
      <c r="C35" s="364"/>
      <c r="D35" s="199"/>
      <c r="E35" s="364"/>
      <c r="F35" s="199"/>
      <c r="G35" s="364"/>
      <c r="H35" s="199"/>
      <c r="I35" s="433"/>
      <c r="J35" s="433"/>
      <c r="K35" s="433"/>
      <c r="L35" s="433"/>
      <c r="M35" s="433"/>
      <c r="N35" s="433"/>
      <c r="O35" s="433"/>
      <c r="P35" s="433"/>
      <c r="Q35" s="180"/>
      <c r="R35" s="180"/>
    </row>
    <row r="36" spans="1:18" s="22" customFormat="1">
      <c r="A36" s="230"/>
      <c r="B36" s="190"/>
      <c r="C36" s="364"/>
      <c r="D36" s="199"/>
      <c r="E36" s="364"/>
      <c r="F36" s="199"/>
      <c r="G36" s="364"/>
      <c r="H36" s="199"/>
      <c r="I36" s="433"/>
      <c r="J36" s="433"/>
      <c r="K36" s="433"/>
      <c r="L36" s="433"/>
      <c r="M36" s="433"/>
      <c r="N36" s="433"/>
      <c r="O36" s="433"/>
      <c r="P36" s="433"/>
      <c r="Q36" s="180"/>
      <c r="R36" s="180"/>
    </row>
    <row r="37" spans="1:18" s="21" customFormat="1" ht="29" thickBot="1">
      <c r="A37" s="166" t="s">
        <v>145</v>
      </c>
      <c r="B37" s="499"/>
      <c r="C37" s="167"/>
      <c r="D37" s="167"/>
      <c r="E37" s="167"/>
      <c r="F37" s="167"/>
      <c r="G37" s="167"/>
      <c r="H37" s="167"/>
      <c r="I37" s="403"/>
      <c r="J37" s="403"/>
      <c r="K37" s="167"/>
      <c r="L37" s="167"/>
      <c r="M37" s="367"/>
      <c r="N37" s="367"/>
      <c r="O37" s="192"/>
      <c r="P37" s="192"/>
      <c r="Q37" s="192"/>
      <c r="R37" s="192"/>
    </row>
    <row r="38" spans="1:18" s="22" customFormat="1" ht="17" thickTop="1">
      <c r="A38" s="308"/>
      <c r="B38" s="194"/>
      <c r="C38" s="903" t="s">
        <v>379</v>
      </c>
      <c r="D38" s="903"/>
      <c r="E38" s="903"/>
      <c r="F38" s="903"/>
      <c r="G38" s="801" t="s">
        <v>364</v>
      </c>
      <c r="H38" s="801"/>
      <c r="I38" s="801" t="s">
        <v>365</v>
      </c>
      <c r="J38" s="801"/>
      <c r="K38" s="801" t="s">
        <v>366</v>
      </c>
      <c r="L38" s="801"/>
      <c r="M38" s="801" t="s">
        <v>367</v>
      </c>
      <c r="N38" s="801"/>
    </row>
    <row r="39" spans="1:18" s="22" customFormat="1" ht="17" thickBot="1">
      <c r="A39" s="538" t="s">
        <v>220</v>
      </c>
      <c r="B39" s="532" t="s">
        <v>146</v>
      </c>
      <c r="C39" s="914" t="s">
        <v>211</v>
      </c>
      <c r="D39" s="914"/>
      <c r="E39" s="914"/>
      <c r="F39" s="914"/>
      <c r="G39" s="915"/>
      <c r="H39" s="915"/>
      <c r="I39" s="823"/>
      <c r="J39" s="823"/>
      <c r="K39" s="823"/>
      <c r="L39" s="823"/>
      <c r="M39" s="823"/>
      <c r="N39" s="823"/>
    </row>
    <row r="40" spans="1:18" s="22" customFormat="1" ht="17" thickTop="1">
      <c r="A40" s="237" t="s">
        <v>493</v>
      </c>
      <c r="B40" s="705" t="s">
        <v>568</v>
      </c>
      <c r="C40" s="906">
        <v>44051</v>
      </c>
      <c r="D40" s="882">
        <f>'USA AW'!D49</f>
        <v>0</v>
      </c>
      <c r="E40" s="715"/>
      <c r="F40" s="716"/>
      <c r="G40" s="795">
        <v>44083</v>
      </c>
      <c r="H40" s="793"/>
      <c r="I40" s="793">
        <f>G40+5</f>
        <v>44088</v>
      </c>
      <c r="J40" s="793"/>
      <c r="K40" s="793">
        <f>G40+3</f>
        <v>44086</v>
      </c>
      <c r="L40" s="793"/>
      <c r="M40" s="793">
        <f>G40+2</f>
        <v>44085</v>
      </c>
      <c r="N40" s="793"/>
    </row>
    <row r="41" spans="1:18" s="22" customFormat="1">
      <c r="A41" s="238" t="s">
        <v>494</v>
      </c>
      <c r="B41" s="196" t="s">
        <v>569</v>
      </c>
      <c r="C41" s="907">
        <f>C40+7</f>
        <v>44058</v>
      </c>
      <c r="D41" s="878">
        <f>'USA AW'!D50</f>
        <v>0</v>
      </c>
      <c r="E41" s="711"/>
      <c r="F41" s="712"/>
      <c r="G41" s="779">
        <f>G40+7</f>
        <v>44090</v>
      </c>
      <c r="H41" s="780"/>
      <c r="I41" s="780">
        <f t="shared" ref="I41:I43" si="14">G41+5</f>
        <v>44095</v>
      </c>
      <c r="J41" s="780"/>
      <c r="K41" s="780">
        <f t="shared" ref="K41:K43" si="15">G41+3</f>
        <v>44093</v>
      </c>
      <c r="L41" s="780"/>
      <c r="M41" s="780">
        <f t="shared" ref="M41:M43" si="16">G41+2</f>
        <v>44092</v>
      </c>
      <c r="N41" s="780"/>
    </row>
    <row r="42" spans="1:18" s="22" customFormat="1">
      <c r="A42" s="238" t="s">
        <v>493</v>
      </c>
      <c r="B42" s="196" t="s">
        <v>570</v>
      </c>
      <c r="C42" s="907">
        <f>C41+7</f>
        <v>44065</v>
      </c>
      <c r="D42" s="878">
        <f>'USA AW'!D51</f>
        <v>0</v>
      </c>
      <c r="E42" s="711"/>
      <c r="F42" s="712"/>
      <c r="G42" s="779">
        <f>G41+7</f>
        <v>44097</v>
      </c>
      <c r="H42" s="780"/>
      <c r="I42" s="780">
        <f t="shared" si="14"/>
        <v>44102</v>
      </c>
      <c r="J42" s="780"/>
      <c r="K42" s="780">
        <f t="shared" si="15"/>
        <v>44100</v>
      </c>
      <c r="L42" s="780"/>
      <c r="M42" s="780">
        <f t="shared" si="16"/>
        <v>44099</v>
      </c>
      <c r="N42" s="780"/>
    </row>
    <row r="43" spans="1:18" s="652" customFormat="1" ht="17" thickBot="1">
      <c r="A43" s="239" t="s">
        <v>494</v>
      </c>
      <c r="B43" s="706" t="s">
        <v>571</v>
      </c>
      <c r="C43" s="908">
        <f>C42+7</f>
        <v>44072</v>
      </c>
      <c r="D43" s="880">
        <f>'USA AW'!D52</f>
        <v>0</v>
      </c>
      <c r="E43" s="713"/>
      <c r="F43" s="714"/>
      <c r="G43" s="782">
        <f>G42+7</f>
        <v>44104</v>
      </c>
      <c r="H43" s="805"/>
      <c r="I43" s="805">
        <f t="shared" si="14"/>
        <v>44109</v>
      </c>
      <c r="J43" s="805"/>
      <c r="K43" s="805">
        <f t="shared" si="15"/>
        <v>44107</v>
      </c>
      <c r="L43" s="805"/>
      <c r="M43" s="805">
        <f t="shared" si="16"/>
        <v>44106</v>
      </c>
      <c r="N43" s="805"/>
    </row>
    <row r="44" spans="1:18" s="22" customFormat="1" ht="18" thickTop="1" thickBot="1">
      <c r="A44" s="230"/>
      <c r="B44" s="190"/>
      <c r="C44" s="364"/>
      <c r="D44" s="199"/>
      <c r="E44" s="364"/>
      <c r="F44" s="199"/>
      <c r="G44" s="898"/>
      <c r="H44" s="898"/>
      <c r="I44" s="364"/>
      <c r="J44" s="407"/>
      <c r="K44" s="898"/>
      <c r="L44" s="898"/>
      <c r="M44" s="898"/>
      <c r="N44" s="898"/>
      <c r="O44" s="898"/>
      <c r="P44" s="898"/>
      <c r="Q44" s="898"/>
      <c r="R44" s="898"/>
    </row>
    <row r="45" spans="1:18" s="22" customFormat="1" ht="17" thickTop="1">
      <c r="A45" s="720"/>
      <c r="B45" s="194"/>
      <c r="C45" s="903" t="s">
        <v>378</v>
      </c>
      <c r="D45" s="903"/>
      <c r="E45" s="903"/>
      <c r="F45" s="903"/>
      <c r="G45" s="801" t="s">
        <v>364</v>
      </c>
      <c r="H45" s="801"/>
      <c r="I45" s="801" t="s">
        <v>365</v>
      </c>
      <c r="J45" s="801"/>
      <c r="K45" s="801" t="s">
        <v>366</v>
      </c>
      <c r="L45" s="801"/>
      <c r="M45" s="801" t="s">
        <v>367</v>
      </c>
      <c r="N45" s="801"/>
    </row>
    <row r="46" spans="1:18" s="22" customFormat="1" ht="17" thickBot="1">
      <c r="A46" s="195" t="s">
        <v>220</v>
      </c>
      <c r="B46" s="710" t="s">
        <v>114</v>
      </c>
      <c r="C46" s="909" t="s">
        <v>68</v>
      </c>
      <c r="D46" s="909"/>
      <c r="E46" s="904"/>
      <c r="F46" s="905"/>
      <c r="G46" s="783"/>
      <c r="H46" s="783"/>
      <c r="I46" s="849"/>
      <c r="J46" s="849"/>
      <c r="K46" s="849"/>
      <c r="L46" s="849"/>
      <c r="M46" s="849"/>
      <c r="N46" s="849"/>
    </row>
    <row r="47" spans="1:18" s="22" customFormat="1" ht="17" thickTop="1">
      <c r="A47" s="237" t="s">
        <v>301</v>
      </c>
      <c r="B47" s="705" t="s">
        <v>557</v>
      </c>
      <c r="C47" s="882">
        <v>44050</v>
      </c>
      <c r="D47" s="883"/>
      <c r="E47" s="241"/>
      <c r="F47" s="262"/>
      <c r="G47" s="778">
        <v>44083</v>
      </c>
      <c r="H47" s="779"/>
      <c r="I47" s="780">
        <f>G47+5</f>
        <v>44088</v>
      </c>
      <c r="J47" s="780"/>
      <c r="K47" s="780">
        <f>G47+3</f>
        <v>44086</v>
      </c>
      <c r="L47" s="780"/>
      <c r="M47" s="780">
        <f>G47+2</f>
        <v>44085</v>
      </c>
      <c r="N47" s="780"/>
    </row>
    <row r="48" spans="1:18" s="22" customFormat="1">
      <c r="A48" s="238" t="s">
        <v>466</v>
      </c>
      <c r="B48" s="196" t="s">
        <v>558</v>
      </c>
      <c r="C48" s="878">
        <f>C47+7</f>
        <v>44057</v>
      </c>
      <c r="D48" s="879"/>
      <c r="E48" s="404"/>
      <c r="F48" s="264"/>
      <c r="G48" s="778">
        <f>G47+7</f>
        <v>44090</v>
      </c>
      <c r="H48" s="779"/>
      <c r="I48" s="780">
        <f t="shared" ref="I48:I50" si="17">G48+5</f>
        <v>44095</v>
      </c>
      <c r="J48" s="780"/>
      <c r="K48" s="780">
        <f t="shared" ref="K48:K50" si="18">G48+3</f>
        <v>44093</v>
      </c>
      <c r="L48" s="780"/>
      <c r="M48" s="780">
        <f t="shared" ref="M48:M50" si="19">G48+2</f>
        <v>44092</v>
      </c>
      <c r="N48" s="780"/>
    </row>
    <row r="49" spans="1:18" s="22" customFormat="1">
      <c r="A49" s="238" t="s">
        <v>359</v>
      </c>
      <c r="B49" s="196" t="s">
        <v>559</v>
      </c>
      <c r="C49" s="878">
        <f t="shared" ref="C49:C50" si="20">C48+7</f>
        <v>44064</v>
      </c>
      <c r="D49" s="879"/>
      <c r="E49" s="404"/>
      <c r="F49" s="264"/>
      <c r="G49" s="778">
        <f t="shared" ref="G49:G50" si="21">G48+7</f>
        <v>44097</v>
      </c>
      <c r="H49" s="779"/>
      <c r="I49" s="780">
        <f t="shared" si="17"/>
        <v>44102</v>
      </c>
      <c r="J49" s="780"/>
      <c r="K49" s="780">
        <f t="shared" si="18"/>
        <v>44100</v>
      </c>
      <c r="L49" s="780"/>
      <c r="M49" s="780">
        <f t="shared" si="19"/>
        <v>44099</v>
      </c>
      <c r="N49" s="780"/>
    </row>
    <row r="50" spans="1:18" s="22" customFormat="1" ht="17" thickBot="1">
      <c r="A50" s="239" t="s">
        <v>301</v>
      </c>
      <c r="B50" s="488" t="s">
        <v>562</v>
      </c>
      <c r="C50" s="880">
        <f t="shared" si="20"/>
        <v>44071</v>
      </c>
      <c r="D50" s="881"/>
      <c r="E50" s="405"/>
      <c r="F50" s="406"/>
      <c r="G50" s="781">
        <f t="shared" si="21"/>
        <v>44104</v>
      </c>
      <c r="H50" s="782"/>
      <c r="I50" s="805">
        <f t="shared" si="17"/>
        <v>44109</v>
      </c>
      <c r="J50" s="805"/>
      <c r="K50" s="805">
        <f t="shared" si="18"/>
        <v>44107</v>
      </c>
      <c r="L50" s="805"/>
      <c r="M50" s="805">
        <f t="shared" si="19"/>
        <v>44106</v>
      </c>
      <c r="N50" s="805"/>
    </row>
    <row r="51" spans="1:18" s="22" customFormat="1" ht="17" thickTop="1">
      <c r="A51" s="230"/>
      <c r="B51" s="190"/>
      <c r="C51" s="364"/>
      <c r="D51" s="199"/>
      <c r="E51" s="364"/>
      <c r="F51" s="199"/>
      <c r="G51" s="433"/>
      <c r="H51" s="433"/>
      <c r="I51" s="364"/>
      <c r="J51" s="407"/>
      <c r="K51" s="433"/>
      <c r="L51" s="433"/>
      <c r="M51" s="433"/>
      <c r="N51" s="433"/>
      <c r="O51" s="433"/>
      <c r="P51" s="433"/>
      <c r="Q51" s="433"/>
      <c r="R51" s="433"/>
    </row>
    <row r="52" spans="1:18" s="22" customFormat="1">
      <c r="A52" s="230"/>
      <c r="B52" s="190"/>
      <c r="C52" s="364"/>
      <c r="D52" s="199"/>
      <c r="E52" s="364"/>
      <c r="F52" s="199"/>
      <c r="G52" s="433"/>
      <c r="H52" s="433"/>
      <c r="I52" s="364"/>
      <c r="J52" s="407"/>
      <c r="K52" s="433"/>
      <c r="L52" s="433"/>
      <c r="M52" s="433"/>
      <c r="N52" s="433"/>
      <c r="O52" s="433"/>
      <c r="P52" s="433"/>
      <c r="Q52" s="433"/>
      <c r="R52" s="433"/>
    </row>
    <row r="53" spans="1:18" s="22" customFormat="1">
      <c r="A53" s="230"/>
      <c r="B53" s="190"/>
      <c r="C53" s="364"/>
      <c r="D53" s="199"/>
      <c r="E53" s="364"/>
      <c r="F53" s="199"/>
      <c r="G53" s="433"/>
      <c r="H53" s="433"/>
      <c r="I53" s="364"/>
      <c r="J53" s="407"/>
      <c r="K53" s="433"/>
      <c r="L53" s="433"/>
      <c r="M53" s="433"/>
      <c r="N53" s="433"/>
      <c r="O53" s="433"/>
      <c r="P53" s="433"/>
      <c r="Q53" s="433"/>
      <c r="R53" s="433"/>
    </row>
    <row r="54" spans="1:18" ht="29" thickBot="1">
      <c r="A54" s="166" t="s">
        <v>251</v>
      </c>
      <c r="B54" s="226"/>
      <c r="C54" s="226"/>
      <c r="D54" s="226"/>
      <c r="E54" s="226"/>
      <c r="F54" s="226"/>
      <c r="G54" s="408"/>
      <c r="H54" s="209"/>
      <c r="I54" s="197"/>
      <c r="J54" s="409"/>
      <c r="K54" s="197"/>
      <c r="L54" s="197"/>
      <c r="M54" s="197"/>
      <c r="N54" s="197"/>
      <c r="O54" s="209"/>
      <c r="P54" s="209"/>
      <c r="Q54" s="209"/>
      <c r="R54" s="209"/>
    </row>
    <row r="55" spans="1:18" s="22" customFormat="1" ht="17" thickTop="1">
      <c r="A55" s="424"/>
      <c r="B55" s="194"/>
      <c r="C55" s="820" t="s">
        <v>381</v>
      </c>
      <c r="D55" s="792"/>
      <c r="E55" s="820"/>
      <c r="F55" s="792"/>
      <c r="G55" s="832" t="s">
        <v>30</v>
      </c>
      <c r="H55" s="833"/>
      <c r="I55" s="832" t="s">
        <v>144</v>
      </c>
      <c r="J55" s="833"/>
      <c r="K55" s="832" t="s">
        <v>32</v>
      </c>
      <c r="L55" s="833"/>
      <c r="M55" s="832"/>
      <c r="N55" s="833"/>
      <c r="O55" s="832"/>
      <c r="P55" s="833"/>
    </row>
    <row r="56" spans="1:18" s="22" customFormat="1" ht="17" thickBot="1">
      <c r="A56" s="538" t="s">
        <v>0</v>
      </c>
      <c r="B56" s="382" t="s">
        <v>1</v>
      </c>
      <c r="C56" s="808" t="s">
        <v>78</v>
      </c>
      <c r="D56" s="808"/>
      <c r="E56" s="808"/>
      <c r="F56" s="808"/>
      <c r="G56" s="899" t="s">
        <v>393</v>
      </c>
      <c r="H56" s="900"/>
      <c r="I56" s="901" t="s">
        <v>394</v>
      </c>
      <c r="J56" s="902"/>
      <c r="K56" s="901" t="s">
        <v>395</v>
      </c>
      <c r="L56" s="902"/>
      <c r="M56" s="899"/>
      <c r="N56" s="900"/>
      <c r="O56" s="899"/>
      <c r="P56" s="900"/>
    </row>
    <row r="57" spans="1:18" s="22" customFormat="1" ht="17" thickTop="1">
      <c r="A57" s="237" t="s">
        <v>615</v>
      </c>
      <c r="B57" s="175" t="s">
        <v>488</v>
      </c>
      <c r="C57" s="864">
        <v>44048</v>
      </c>
      <c r="D57" s="864"/>
      <c r="E57" s="864"/>
      <c r="F57" s="864"/>
      <c r="G57" s="864">
        <f>C57+40</f>
        <v>44088</v>
      </c>
      <c r="H57" s="864"/>
      <c r="I57" s="793">
        <f>G57+4</f>
        <v>44092</v>
      </c>
      <c r="J57" s="793"/>
      <c r="K57" s="793">
        <f>I57+4</f>
        <v>44096</v>
      </c>
      <c r="L57" s="793"/>
      <c r="M57" s="793"/>
      <c r="N57" s="793"/>
      <c r="O57" s="793"/>
      <c r="P57" s="793"/>
    </row>
    <row r="58" spans="1:18" s="22" customFormat="1">
      <c r="A58" s="238" t="s">
        <v>616</v>
      </c>
      <c r="B58" s="486" t="s">
        <v>545</v>
      </c>
      <c r="C58" s="863">
        <f>C57+7</f>
        <v>44055</v>
      </c>
      <c r="D58" s="863"/>
      <c r="E58" s="863"/>
      <c r="F58" s="863"/>
      <c r="G58" s="863">
        <f>C58+40</f>
        <v>44095</v>
      </c>
      <c r="H58" s="863"/>
      <c r="I58" s="780">
        <f t="shared" ref="I58" si="22">G58+4</f>
        <v>44099</v>
      </c>
      <c r="J58" s="780"/>
      <c r="K58" s="780">
        <f t="shared" ref="K58" si="23">I58+4</f>
        <v>44103</v>
      </c>
      <c r="L58" s="780"/>
      <c r="M58" s="780"/>
      <c r="N58" s="780"/>
      <c r="O58" s="780"/>
      <c r="P58" s="780"/>
    </row>
    <row r="59" spans="1:18" s="22" customFormat="1">
      <c r="A59" s="238" t="s">
        <v>617</v>
      </c>
      <c r="B59" s="486" t="s">
        <v>548</v>
      </c>
      <c r="C59" s="863">
        <f>C58+9</f>
        <v>44064</v>
      </c>
      <c r="D59" s="863"/>
      <c r="E59" s="863"/>
      <c r="F59" s="863"/>
      <c r="G59" s="863">
        <f>C59+38</f>
        <v>44102</v>
      </c>
      <c r="H59" s="863"/>
      <c r="I59" s="780">
        <f t="shared" ref="I59:I61" si="24">G59+4</f>
        <v>44106</v>
      </c>
      <c r="J59" s="780"/>
      <c r="K59" s="780">
        <f t="shared" ref="K59:K61" si="25">I59+4</f>
        <v>44110</v>
      </c>
      <c r="L59" s="780"/>
      <c r="M59" s="780"/>
      <c r="N59" s="780"/>
      <c r="O59" s="780"/>
      <c r="P59" s="780"/>
    </row>
    <row r="60" spans="1:18" s="22" customFormat="1">
      <c r="A60" s="238" t="s">
        <v>618</v>
      </c>
      <c r="B60" s="486" t="s">
        <v>577</v>
      </c>
      <c r="C60" s="863">
        <f>C59+9</f>
        <v>44073</v>
      </c>
      <c r="D60" s="863"/>
      <c r="E60" s="863"/>
      <c r="F60" s="863"/>
      <c r="G60" s="863">
        <f>C60+43</f>
        <v>44116</v>
      </c>
      <c r="H60" s="863"/>
      <c r="I60" s="780">
        <f t="shared" si="24"/>
        <v>44120</v>
      </c>
      <c r="J60" s="780"/>
      <c r="K60" s="780">
        <f t="shared" si="25"/>
        <v>44124</v>
      </c>
      <c r="L60" s="780"/>
      <c r="M60" s="780"/>
      <c r="N60" s="780"/>
      <c r="O60" s="780"/>
      <c r="P60" s="780"/>
    </row>
    <row r="61" spans="1:18" s="652" customFormat="1" ht="17" thickBot="1">
      <c r="A61" s="742" t="s">
        <v>500</v>
      </c>
      <c r="B61" s="645" t="s">
        <v>501</v>
      </c>
      <c r="C61" s="897">
        <f t="shared" ref="C61" si="26">C60+7</f>
        <v>44080</v>
      </c>
      <c r="D61" s="897"/>
      <c r="E61" s="897"/>
      <c r="F61" s="897"/>
      <c r="G61" s="897">
        <f t="shared" ref="G61" si="27">C61+40</f>
        <v>44120</v>
      </c>
      <c r="H61" s="897"/>
      <c r="I61" s="910">
        <f t="shared" si="24"/>
        <v>44124</v>
      </c>
      <c r="J61" s="910"/>
      <c r="K61" s="910">
        <f t="shared" si="25"/>
        <v>44128</v>
      </c>
      <c r="L61" s="910"/>
      <c r="M61" s="910"/>
      <c r="N61" s="910"/>
      <c r="O61" s="910"/>
      <c r="P61" s="910"/>
    </row>
    <row r="62" spans="1:18" s="22" customFormat="1" ht="17" thickTop="1">
      <c r="A62" s="230"/>
      <c r="B62" s="215"/>
      <c r="C62" s="412"/>
      <c r="D62" s="413"/>
      <c r="E62" s="412"/>
      <c r="F62" s="413"/>
      <c r="G62" s="414"/>
      <c r="H62" s="414"/>
      <c r="I62" s="414"/>
      <c r="J62" s="414"/>
      <c r="K62" s="433"/>
      <c r="L62" s="433"/>
      <c r="M62" s="433"/>
      <c r="N62" s="433"/>
      <c r="O62" s="433"/>
      <c r="P62" s="433"/>
      <c r="Q62" s="433"/>
      <c r="R62" s="433"/>
    </row>
    <row r="63" spans="1:18" s="22" customFormat="1">
      <c r="A63" s="230"/>
      <c r="B63" s="190"/>
      <c r="C63" s="364"/>
      <c r="D63" s="199"/>
      <c r="E63" s="364"/>
      <c r="F63" s="199"/>
      <c r="G63" s="433"/>
      <c r="H63" s="433"/>
      <c r="I63" s="364"/>
      <c r="J63" s="407"/>
      <c r="K63" s="433"/>
      <c r="L63" s="433"/>
      <c r="M63" s="433"/>
      <c r="N63" s="433"/>
      <c r="O63" s="433"/>
      <c r="P63" s="433"/>
      <c r="Q63" s="433"/>
      <c r="R63" s="433"/>
    </row>
    <row r="64" spans="1:18" s="22" customFormat="1">
      <c r="A64" s="230"/>
      <c r="B64" s="190"/>
      <c r="C64" s="364"/>
      <c r="D64" s="199"/>
      <c r="E64" s="364"/>
      <c r="F64" s="199"/>
      <c r="G64" s="433"/>
      <c r="H64" s="433"/>
      <c r="I64" s="364"/>
      <c r="J64" s="407"/>
      <c r="K64" s="433"/>
      <c r="L64" s="433"/>
      <c r="M64" s="433"/>
      <c r="N64" s="433"/>
      <c r="O64" s="433"/>
      <c r="P64" s="433"/>
      <c r="Q64" s="433"/>
      <c r="R64" s="433"/>
    </row>
    <row r="65" spans="1:18" s="22" customFormat="1">
      <c r="A65" s="230"/>
      <c r="B65" s="190"/>
      <c r="C65" s="364"/>
      <c r="D65" s="199"/>
      <c r="E65" s="364"/>
      <c r="F65" s="199"/>
      <c r="G65" s="433"/>
      <c r="H65" s="433"/>
      <c r="I65" s="364"/>
      <c r="J65" s="407"/>
      <c r="K65" s="433"/>
      <c r="L65" s="433"/>
      <c r="M65" s="433"/>
      <c r="N65" s="433"/>
      <c r="O65" s="433"/>
      <c r="P65" s="433"/>
      <c r="Q65" s="433"/>
      <c r="R65" s="433"/>
    </row>
    <row r="66" spans="1:18" s="22" customFormat="1">
      <c r="A66" s="230"/>
      <c r="B66" s="190"/>
      <c r="C66" s="364"/>
      <c r="D66" s="199"/>
      <c r="E66" s="364"/>
      <c r="F66" s="199"/>
      <c r="G66" s="433"/>
      <c r="H66" s="433"/>
      <c r="I66" s="364"/>
      <c r="J66" s="407"/>
      <c r="K66" s="433"/>
      <c r="L66" s="433"/>
      <c r="M66" s="433"/>
      <c r="N66" s="433"/>
      <c r="O66" s="433"/>
      <c r="P66" s="433"/>
      <c r="Q66" s="433"/>
      <c r="R66" s="433"/>
    </row>
    <row r="67" spans="1:18" s="22" customFormat="1">
      <c r="A67" s="230"/>
      <c r="B67" s="190"/>
      <c r="C67" s="364"/>
      <c r="D67" s="199"/>
      <c r="E67" s="364"/>
      <c r="F67" s="199"/>
      <c r="G67" s="433"/>
      <c r="H67" s="433"/>
      <c r="I67" s="364"/>
      <c r="J67" s="407"/>
      <c r="K67" s="433"/>
      <c r="L67" s="433"/>
      <c r="M67" s="433"/>
      <c r="N67" s="433"/>
      <c r="O67" s="433"/>
      <c r="P67" s="433"/>
      <c r="Q67" s="433"/>
      <c r="R67" s="433"/>
    </row>
    <row r="68" spans="1:18" s="22" customFormat="1">
      <c r="A68" s="230"/>
      <c r="B68" s="190"/>
      <c r="C68" s="364"/>
      <c r="D68" s="199"/>
      <c r="E68" s="364"/>
      <c r="F68" s="199"/>
      <c r="G68" s="433"/>
      <c r="H68" s="433"/>
      <c r="I68" s="364"/>
      <c r="J68" s="407"/>
      <c r="K68" s="433"/>
      <c r="L68" s="433"/>
      <c r="M68" s="433"/>
      <c r="N68" s="433"/>
      <c r="O68" s="433"/>
      <c r="P68" s="433"/>
      <c r="Q68" s="433"/>
      <c r="R68" s="433"/>
    </row>
    <row r="69" spans="1:18" s="22" customFormat="1">
      <c r="A69" s="230"/>
      <c r="B69" s="190"/>
      <c r="C69" s="364"/>
      <c r="D69" s="199"/>
      <c r="E69" s="364"/>
      <c r="F69" s="199"/>
      <c r="G69" s="433"/>
      <c r="H69" s="433"/>
      <c r="I69" s="364"/>
      <c r="J69" s="407"/>
      <c r="K69" s="433"/>
      <c r="L69" s="433"/>
      <c r="M69" s="433"/>
      <c r="N69" s="433"/>
      <c r="O69" s="433"/>
      <c r="P69" s="433"/>
      <c r="Q69" s="433"/>
      <c r="R69" s="433"/>
    </row>
    <row r="70" spans="1:18" ht="27.75" hidden="1" customHeight="1" thickTop="1">
      <c r="A70" s="166" t="s">
        <v>29</v>
      </c>
      <c r="B70" s="226"/>
      <c r="C70" s="226"/>
      <c r="D70" s="226"/>
      <c r="E70" s="226"/>
      <c r="F70" s="226"/>
      <c r="G70" s="408"/>
      <c r="H70" s="209"/>
      <c r="I70" s="197"/>
      <c r="J70" s="409"/>
      <c r="K70" s="197"/>
      <c r="L70" s="197"/>
      <c r="M70" s="197"/>
      <c r="N70" s="197"/>
      <c r="O70" s="209"/>
      <c r="P70" s="209"/>
      <c r="Q70" s="209"/>
      <c r="R70" s="209"/>
    </row>
    <row r="71" spans="1:18" s="22" customFormat="1" ht="17" hidden="1" thickTop="1">
      <c r="A71" s="424"/>
      <c r="B71" s="194"/>
      <c r="C71" s="820" t="s">
        <v>5</v>
      </c>
      <c r="D71" s="792"/>
      <c r="E71" s="820" t="s">
        <v>4</v>
      </c>
      <c r="F71" s="792"/>
      <c r="G71" s="820" t="s">
        <v>3</v>
      </c>
      <c r="H71" s="792"/>
      <c r="I71" s="912" t="s">
        <v>201</v>
      </c>
      <c r="J71" s="801"/>
      <c r="K71" s="832" t="s">
        <v>202</v>
      </c>
      <c r="L71" s="833"/>
      <c r="M71" s="832" t="s">
        <v>203</v>
      </c>
      <c r="N71" s="833"/>
      <c r="O71" s="832"/>
      <c r="P71" s="833"/>
      <c r="Q71" s="832"/>
      <c r="R71" s="833"/>
    </row>
    <row r="72" spans="1:18" s="22" customFormat="1" ht="17" hidden="1" thickBot="1">
      <c r="A72" s="195" t="s">
        <v>0</v>
      </c>
      <c r="B72" s="427" t="s">
        <v>1</v>
      </c>
      <c r="C72" s="790"/>
      <c r="D72" s="790"/>
      <c r="E72" s="824"/>
      <c r="F72" s="825"/>
      <c r="G72" s="824"/>
      <c r="H72" s="825"/>
      <c r="I72" s="824"/>
      <c r="J72" s="825"/>
      <c r="K72" s="876"/>
      <c r="L72" s="877"/>
      <c r="M72" s="876"/>
      <c r="N72" s="877"/>
      <c r="O72" s="824"/>
      <c r="P72" s="825"/>
      <c r="Q72" s="824"/>
      <c r="R72" s="825"/>
    </row>
    <row r="73" spans="1:18" s="22" customFormat="1" ht="17" hidden="1" thickTop="1">
      <c r="A73" s="237" t="s">
        <v>189</v>
      </c>
      <c r="B73" s="175" t="s">
        <v>195</v>
      </c>
      <c r="C73" s="388">
        <v>41652</v>
      </c>
      <c r="D73" s="389">
        <f t="shared" ref="D73:D78" si="28">C73+1</f>
        <v>41653</v>
      </c>
      <c r="E73" s="798">
        <f t="shared" ref="E73:E78" si="29">D73+2</f>
        <v>41655</v>
      </c>
      <c r="F73" s="795"/>
      <c r="G73" s="356">
        <f t="shared" ref="G73:G78" si="30">E73</f>
        <v>41655</v>
      </c>
      <c r="H73" s="389">
        <f t="shared" ref="H73:H78" si="31">G73+1</f>
        <v>41656</v>
      </c>
      <c r="I73" s="845">
        <f t="shared" ref="I73:I78" si="32">H73+32</f>
        <v>41688</v>
      </c>
      <c r="J73" s="846"/>
      <c r="K73" s="793">
        <f t="shared" ref="K73:K78" si="33">I73+2</f>
        <v>41690</v>
      </c>
      <c r="L73" s="793"/>
      <c r="M73" s="793">
        <f t="shared" ref="M73:M78" si="34">K73+2</f>
        <v>41692</v>
      </c>
      <c r="N73" s="793"/>
      <c r="O73" s="793"/>
      <c r="P73" s="793"/>
      <c r="Q73" s="793"/>
      <c r="R73" s="793"/>
    </row>
    <row r="74" spans="1:18" s="22" customFormat="1" hidden="1">
      <c r="A74" s="238" t="s">
        <v>190</v>
      </c>
      <c r="B74" s="176" t="s">
        <v>196</v>
      </c>
      <c r="C74" s="390">
        <f>C73+7</f>
        <v>41659</v>
      </c>
      <c r="D74" s="391">
        <f t="shared" si="28"/>
        <v>41660</v>
      </c>
      <c r="E74" s="778">
        <f t="shared" si="29"/>
        <v>41662</v>
      </c>
      <c r="F74" s="779"/>
      <c r="G74" s="358">
        <f t="shared" si="30"/>
        <v>41662</v>
      </c>
      <c r="H74" s="391">
        <f t="shared" si="31"/>
        <v>41663</v>
      </c>
      <c r="I74" s="869">
        <f t="shared" si="32"/>
        <v>41695</v>
      </c>
      <c r="J74" s="870"/>
      <c r="K74" s="778">
        <f t="shared" si="33"/>
        <v>41697</v>
      </c>
      <c r="L74" s="779"/>
      <c r="M74" s="778">
        <f t="shared" si="34"/>
        <v>41699</v>
      </c>
      <c r="N74" s="779"/>
      <c r="O74" s="778"/>
      <c r="P74" s="779"/>
      <c r="Q74" s="778"/>
      <c r="R74" s="779"/>
    </row>
    <row r="75" spans="1:18" s="22" customFormat="1" hidden="1">
      <c r="A75" s="238" t="s">
        <v>191</v>
      </c>
      <c r="B75" s="176" t="s">
        <v>197</v>
      </c>
      <c r="C75" s="390">
        <f>C74+7</f>
        <v>41666</v>
      </c>
      <c r="D75" s="391">
        <f t="shared" si="28"/>
        <v>41667</v>
      </c>
      <c r="E75" s="778">
        <f t="shared" si="29"/>
        <v>41669</v>
      </c>
      <c r="F75" s="779"/>
      <c r="G75" s="358">
        <f t="shared" si="30"/>
        <v>41669</v>
      </c>
      <c r="H75" s="391">
        <f t="shared" si="31"/>
        <v>41670</v>
      </c>
      <c r="I75" s="869">
        <f t="shared" si="32"/>
        <v>41702</v>
      </c>
      <c r="J75" s="870"/>
      <c r="K75" s="778">
        <f t="shared" si="33"/>
        <v>41704</v>
      </c>
      <c r="L75" s="779"/>
      <c r="M75" s="778">
        <f t="shared" si="34"/>
        <v>41706</v>
      </c>
      <c r="N75" s="779"/>
      <c r="O75" s="778"/>
      <c r="P75" s="779"/>
      <c r="Q75" s="778"/>
      <c r="R75" s="779"/>
    </row>
    <row r="76" spans="1:18" s="22" customFormat="1" hidden="1">
      <c r="A76" s="238" t="s">
        <v>192</v>
      </c>
      <c r="B76" s="176" t="s">
        <v>198</v>
      </c>
      <c r="C76" s="390">
        <f>C75+7</f>
        <v>41673</v>
      </c>
      <c r="D76" s="391">
        <f t="shared" si="28"/>
        <v>41674</v>
      </c>
      <c r="E76" s="778">
        <f t="shared" si="29"/>
        <v>41676</v>
      </c>
      <c r="F76" s="779"/>
      <c r="G76" s="358">
        <f t="shared" si="30"/>
        <v>41676</v>
      </c>
      <c r="H76" s="391">
        <f t="shared" si="31"/>
        <v>41677</v>
      </c>
      <c r="I76" s="869">
        <f t="shared" si="32"/>
        <v>41709</v>
      </c>
      <c r="J76" s="870"/>
      <c r="K76" s="778">
        <f t="shared" si="33"/>
        <v>41711</v>
      </c>
      <c r="L76" s="779"/>
      <c r="M76" s="778">
        <f t="shared" si="34"/>
        <v>41713</v>
      </c>
      <c r="N76" s="779"/>
      <c r="O76" s="778"/>
      <c r="P76" s="779"/>
      <c r="Q76" s="778"/>
      <c r="R76" s="779"/>
    </row>
    <row r="77" spans="1:18" s="22" customFormat="1" hidden="1">
      <c r="A77" s="238" t="s">
        <v>193</v>
      </c>
      <c r="B77" s="176" t="s">
        <v>199</v>
      </c>
      <c r="C77" s="390">
        <f>C76+7</f>
        <v>41680</v>
      </c>
      <c r="D77" s="391">
        <f t="shared" si="28"/>
        <v>41681</v>
      </c>
      <c r="E77" s="778">
        <f t="shared" si="29"/>
        <v>41683</v>
      </c>
      <c r="F77" s="779"/>
      <c r="G77" s="358">
        <f t="shared" si="30"/>
        <v>41683</v>
      </c>
      <c r="H77" s="391">
        <f t="shared" si="31"/>
        <v>41684</v>
      </c>
      <c r="I77" s="869">
        <f t="shared" si="32"/>
        <v>41716</v>
      </c>
      <c r="J77" s="870"/>
      <c r="K77" s="778">
        <f t="shared" si="33"/>
        <v>41718</v>
      </c>
      <c r="L77" s="779"/>
      <c r="M77" s="778">
        <f t="shared" si="34"/>
        <v>41720</v>
      </c>
      <c r="N77" s="779"/>
      <c r="O77" s="778"/>
      <c r="P77" s="779"/>
      <c r="Q77" s="778"/>
      <c r="R77" s="779"/>
    </row>
    <row r="78" spans="1:18" s="22" customFormat="1" ht="17" hidden="1" thickBot="1">
      <c r="A78" s="239" t="s">
        <v>194</v>
      </c>
      <c r="B78" s="177" t="s">
        <v>200</v>
      </c>
      <c r="C78" s="410">
        <f>C77+7</f>
        <v>41687</v>
      </c>
      <c r="D78" s="411">
        <f t="shared" si="28"/>
        <v>41688</v>
      </c>
      <c r="E78" s="781">
        <f t="shared" si="29"/>
        <v>41690</v>
      </c>
      <c r="F78" s="782"/>
      <c r="G78" s="360">
        <f t="shared" si="30"/>
        <v>41690</v>
      </c>
      <c r="H78" s="411">
        <f t="shared" si="31"/>
        <v>41691</v>
      </c>
      <c r="I78" s="892">
        <f t="shared" si="32"/>
        <v>41723</v>
      </c>
      <c r="J78" s="893"/>
      <c r="K78" s="781">
        <f t="shared" si="33"/>
        <v>41725</v>
      </c>
      <c r="L78" s="782"/>
      <c r="M78" s="781">
        <f t="shared" si="34"/>
        <v>41727</v>
      </c>
      <c r="N78" s="782"/>
      <c r="O78" s="781"/>
      <c r="P78" s="782"/>
      <c r="Q78" s="781"/>
      <c r="R78" s="782"/>
    </row>
    <row r="79" spans="1:18">
      <c r="A79" s="230"/>
      <c r="B79" s="233"/>
      <c r="C79" s="219"/>
      <c r="D79" s="392"/>
      <c r="E79" s="219"/>
      <c r="F79" s="392"/>
      <c r="G79" s="209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09"/>
    </row>
    <row r="80" spans="1:18">
      <c r="A80" s="422" t="s">
        <v>101</v>
      </c>
      <c r="B80" s="233"/>
      <c r="C80" s="219"/>
      <c r="D80" s="392"/>
      <c r="E80" s="219"/>
      <c r="F80" s="392"/>
      <c r="G80" s="209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09"/>
    </row>
    <row r="81" spans="1:18">
      <c r="A81" s="422" t="s">
        <v>31</v>
      </c>
      <c r="B81" s="233"/>
      <c r="C81" s="219"/>
      <c r="D81" s="392"/>
      <c r="E81" s="219"/>
      <c r="F81" s="392"/>
      <c r="G81" s="209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09"/>
    </row>
    <row r="82" spans="1:18">
      <c r="A82" s="209"/>
      <c r="B82" s="233"/>
      <c r="C82" s="219"/>
      <c r="D82" s="392"/>
      <c r="E82" s="219"/>
      <c r="F82" s="392"/>
      <c r="G82" s="209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09"/>
    </row>
    <row r="83" spans="1:18">
      <c r="B83" s="233"/>
      <c r="C83" s="219"/>
      <c r="D83" s="392"/>
      <c r="E83" s="219"/>
      <c r="F83" s="392"/>
      <c r="G83" s="209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09"/>
    </row>
    <row r="84" spans="1:18">
      <c r="B84" s="26"/>
      <c r="C84" s="27"/>
      <c r="D84" s="28"/>
      <c r="E84" s="27"/>
      <c r="F84" s="28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8">
      <c r="A85" s="74"/>
      <c r="E85" s="75"/>
      <c r="F85" s="61"/>
      <c r="G85" s="73"/>
      <c r="H85" s="63"/>
      <c r="I85" s="63"/>
      <c r="J85" s="63"/>
    </row>
    <row r="86" spans="1:18">
      <c r="A86" s="59"/>
      <c r="D86" s="60"/>
      <c r="E86" s="60"/>
      <c r="F86" s="61"/>
      <c r="G86" s="62"/>
      <c r="H86" s="63"/>
      <c r="I86" s="63"/>
      <c r="J86" s="63"/>
    </row>
    <row r="87" spans="1:18">
      <c r="A87" s="813" t="s">
        <v>19</v>
      </c>
      <c r="B87" s="813"/>
      <c r="C87" s="813"/>
      <c r="D87" s="813"/>
      <c r="E87" s="813"/>
      <c r="F87" s="813"/>
      <c r="G87" s="813"/>
      <c r="H87" s="813"/>
      <c r="I87" s="813"/>
      <c r="J87" s="813"/>
      <c r="K87" s="813"/>
      <c r="L87" s="813"/>
      <c r="M87" s="813"/>
      <c r="N87" s="813"/>
      <c r="O87" s="813"/>
      <c r="P87" s="813"/>
      <c r="Q87" s="813"/>
      <c r="R87" s="813"/>
    </row>
  </sheetData>
  <mergeCells count="267">
    <mergeCell ref="K17:L17"/>
    <mergeCell ref="M17:N17"/>
    <mergeCell ref="O17:P17"/>
    <mergeCell ref="Q17:R17"/>
    <mergeCell ref="I40:J40"/>
    <mergeCell ref="G55:H55"/>
    <mergeCell ref="I55:J55"/>
    <mergeCell ref="K55:L55"/>
    <mergeCell ref="M55:N55"/>
    <mergeCell ref="K30:L30"/>
    <mergeCell ref="K31:L31"/>
    <mergeCell ref="G43:H43"/>
    <mergeCell ref="G45:H45"/>
    <mergeCell ref="I31:J31"/>
    <mergeCell ref="I38:J38"/>
    <mergeCell ref="M38:N38"/>
    <mergeCell ref="M39:N39"/>
    <mergeCell ref="K46:L46"/>
    <mergeCell ref="M31:N31"/>
    <mergeCell ref="M43:N43"/>
    <mergeCell ref="K43:L43"/>
    <mergeCell ref="M40:N40"/>
    <mergeCell ref="K40:L40"/>
    <mergeCell ref="M42:N42"/>
    <mergeCell ref="M49:N49"/>
    <mergeCell ref="I39:J39"/>
    <mergeCell ref="I50:J50"/>
    <mergeCell ref="K50:L50"/>
    <mergeCell ref="C39:D39"/>
    <mergeCell ref="E39:F39"/>
    <mergeCell ref="C38:D38"/>
    <mergeCell ref="E38:F38"/>
    <mergeCell ref="G30:H30"/>
    <mergeCell ref="G39:H39"/>
    <mergeCell ref="G38:H38"/>
    <mergeCell ref="M50:N50"/>
    <mergeCell ref="I43:J43"/>
    <mergeCell ref="M46:N46"/>
    <mergeCell ref="I47:J47"/>
    <mergeCell ref="I45:J45"/>
    <mergeCell ref="E29:F29"/>
    <mergeCell ref="E28:F28"/>
    <mergeCell ref="G29:H29"/>
    <mergeCell ref="G28:H28"/>
    <mergeCell ref="Q11:R11"/>
    <mergeCell ref="Q12:R12"/>
    <mergeCell ref="K15:L15"/>
    <mergeCell ref="M15:N15"/>
    <mergeCell ref="O15:P15"/>
    <mergeCell ref="O12:P12"/>
    <mergeCell ref="M11:N11"/>
    <mergeCell ref="O11:P11"/>
    <mergeCell ref="O14:P14"/>
    <mergeCell ref="M12:N12"/>
    <mergeCell ref="M14:N14"/>
    <mergeCell ref="K14:L14"/>
    <mergeCell ref="K12:L12"/>
    <mergeCell ref="K13:L13"/>
    <mergeCell ref="M13:N13"/>
    <mergeCell ref="O13:P13"/>
    <mergeCell ref="Q13:R13"/>
    <mergeCell ref="K11:L11"/>
    <mergeCell ref="K28:L28"/>
    <mergeCell ref="Q14:R14"/>
    <mergeCell ref="Q15:R15"/>
    <mergeCell ref="A87:R87"/>
    <mergeCell ref="K72:L72"/>
    <mergeCell ref="K74:L74"/>
    <mergeCell ref="K77:L77"/>
    <mergeCell ref="E75:F75"/>
    <mergeCell ref="O72:P72"/>
    <mergeCell ref="Q74:R74"/>
    <mergeCell ref="Q78:R78"/>
    <mergeCell ref="Q76:R76"/>
    <mergeCell ref="Q77:R77"/>
    <mergeCell ref="Q75:R75"/>
    <mergeCell ref="O78:P78"/>
    <mergeCell ref="O77:P77"/>
    <mergeCell ref="O74:P74"/>
    <mergeCell ref="K78:L78"/>
    <mergeCell ref="O75:P75"/>
    <mergeCell ref="M78:N78"/>
    <mergeCell ref="E78:F78"/>
    <mergeCell ref="K76:L76"/>
    <mergeCell ref="M72:N72"/>
    <mergeCell ref="O76:P76"/>
    <mergeCell ref="I78:J78"/>
    <mergeCell ref="Q72:R72"/>
    <mergeCell ref="M77:N77"/>
    <mergeCell ref="O61:P61"/>
    <mergeCell ref="Q73:R73"/>
    <mergeCell ref="O73:P73"/>
    <mergeCell ref="O57:P57"/>
    <mergeCell ref="O58:P58"/>
    <mergeCell ref="I73:J73"/>
    <mergeCell ref="M73:N73"/>
    <mergeCell ref="M60:N60"/>
    <mergeCell ref="K75:L75"/>
    <mergeCell ref="M57:N57"/>
    <mergeCell ref="I57:J57"/>
    <mergeCell ref="I58:J58"/>
    <mergeCell ref="K58:L58"/>
    <mergeCell ref="K60:L60"/>
    <mergeCell ref="I72:J72"/>
    <mergeCell ref="I71:J71"/>
    <mergeCell ref="I74:J74"/>
    <mergeCell ref="K73:L73"/>
    <mergeCell ref="K61:L61"/>
    <mergeCell ref="M61:N61"/>
    <mergeCell ref="M75:N75"/>
    <mergeCell ref="O55:P55"/>
    <mergeCell ref="M76:N76"/>
    <mergeCell ref="M74:N74"/>
    <mergeCell ref="M71:N71"/>
    <mergeCell ref="Q71:R71"/>
    <mergeCell ref="O60:P60"/>
    <mergeCell ref="M59:N59"/>
    <mergeCell ref="O59:P59"/>
    <mergeCell ref="I41:J41"/>
    <mergeCell ref="M41:N41"/>
    <mergeCell ref="M48:N48"/>
    <mergeCell ref="I46:J46"/>
    <mergeCell ref="M58:N58"/>
    <mergeCell ref="K71:L71"/>
    <mergeCell ref="O44:P44"/>
    <mergeCell ref="O56:P56"/>
    <mergeCell ref="O71:P71"/>
    <mergeCell ref="K57:L57"/>
    <mergeCell ref="K59:L59"/>
    <mergeCell ref="K44:L44"/>
    <mergeCell ref="M44:N44"/>
    <mergeCell ref="K41:L41"/>
    <mergeCell ref="I49:J49"/>
    <mergeCell ref="K49:L49"/>
    <mergeCell ref="O18:P18"/>
    <mergeCell ref="K24:L24"/>
    <mergeCell ref="Q24:R24"/>
    <mergeCell ref="Q28:R28"/>
    <mergeCell ref="Q29:R29"/>
    <mergeCell ref="I29:J29"/>
    <mergeCell ref="I30:J30"/>
    <mergeCell ref="I28:J28"/>
    <mergeCell ref="I61:J61"/>
    <mergeCell ref="K18:L18"/>
    <mergeCell ref="Q26:R26"/>
    <mergeCell ref="K47:L47"/>
    <mergeCell ref="M47:N47"/>
    <mergeCell ref="I48:J48"/>
    <mergeCell ref="K48:L48"/>
    <mergeCell ref="I56:J56"/>
    <mergeCell ref="K56:L56"/>
    <mergeCell ref="M56:N56"/>
    <mergeCell ref="Q30:R30"/>
    <mergeCell ref="O31:P31"/>
    <mergeCell ref="K45:L45"/>
    <mergeCell ref="Q44:R44"/>
    <mergeCell ref="M45:N45"/>
    <mergeCell ref="K42:L42"/>
    <mergeCell ref="I26:J26"/>
    <mergeCell ref="O16:P16"/>
    <mergeCell ref="M16:N16"/>
    <mergeCell ref="K16:L16"/>
    <mergeCell ref="O24:P24"/>
    <mergeCell ref="O30:P30"/>
    <mergeCell ref="M30:N30"/>
    <mergeCell ref="K39:L39"/>
    <mergeCell ref="M27:N27"/>
    <mergeCell ref="K26:L26"/>
    <mergeCell ref="O27:P27"/>
    <mergeCell ref="O26:P26"/>
    <mergeCell ref="K38:L38"/>
    <mergeCell ref="K27:L27"/>
    <mergeCell ref="M26:N26"/>
    <mergeCell ref="O29:P29"/>
    <mergeCell ref="O25:P25"/>
    <mergeCell ref="O28:P28"/>
    <mergeCell ref="K29:L29"/>
    <mergeCell ref="M24:N24"/>
    <mergeCell ref="M25:N25"/>
    <mergeCell ref="M28:N28"/>
    <mergeCell ref="K25:L25"/>
    <mergeCell ref="M29:N29"/>
    <mergeCell ref="C72:D72"/>
    <mergeCell ref="C11:D11"/>
    <mergeCell ref="E11:F11"/>
    <mergeCell ref="I11:J11"/>
    <mergeCell ref="G11:H11"/>
    <mergeCell ref="Q18:R18"/>
    <mergeCell ref="Q16:R16"/>
    <mergeCell ref="M18:N18"/>
    <mergeCell ref="Q25:R25"/>
    <mergeCell ref="Q27:R27"/>
    <mergeCell ref="I25:J25"/>
    <mergeCell ref="G27:H27"/>
    <mergeCell ref="G26:H26"/>
    <mergeCell ref="C24:D24"/>
    <mergeCell ref="I12:J12"/>
    <mergeCell ref="G12:H12"/>
    <mergeCell ref="E25:F25"/>
    <mergeCell ref="I24:J24"/>
    <mergeCell ref="E24:F24"/>
    <mergeCell ref="C25:D25"/>
    <mergeCell ref="C12:D12"/>
    <mergeCell ref="E12:F12"/>
    <mergeCell ref="I18:J18"/>
    <mergeCell ref="I27:J27"/>
    <mergeCell ref="C71:D71"/>
    <mergeCell ref="C45:D45"/>
    <mergeCell ref="C40:D40"/>
    <mergeCell ref="C41:D41"/>
    <mergeCell ref="C42:D42"/>
    <mergeCell ref="C43:D43"/>
    <mergeCell ref="C46:D46"/>
    <mergeCell ref="C50:D50"/>
    <mergeCell ref="C47:D47"/>
    <mergeCell ref="C48:D48"/>
    <mergeCell ref="C49:D49"/>
    <mergeCell ref="C57:D57"/>
    <mergeCell ref="C58:D58"/>
    <mergeCell ref="C60:D60"/>
    <mergeCell ref="C61:D61"/>
    <mergeCell ref="C56:D56"/>
    <mergeCell ref="C59:D59"/>
    <mergeCell ref="C55:D55"/>
    <mergeCell ref="G24:H24"/>
    <mergeCell ref="G25:H25"/>
    <mergeCell ref="E71:F71"/>
    <mergeCell ref="E74:F74"/>
    <mergeCell ref="E72:F72"/>
    <mergeCell ref="G41:H41"/>
    <mergeCell ref="E45:F45"/>
    <mergeCell ref="E46:F46"/>
    <mergeCell ref="G46:H46"/>
    <mergeCell ref="G40:H40"/>
    <mergeCell ref="E57:F57"/>
    <mergeCell ref="E58:F58"/>
    <mergeCell ref="E60:F60"/>
    <mergeCell ref="E61:F61"/>
    <mergeCell ref="E26:F26"/>
    <mergeCell ref="E27:F27"/>
    <mergeCell ref="E30:F30"/>
    <mergeCell ref="G60:H60"/>
    <mergeCell ref="G58:H58"/>
    <mergeCell ref="G57:H57"/>
    <mergeCell ref="G50:H50"/>
    <mergeCell ref="G47:H47"/>
    <mergeCell ref="G48:H48"/>
    <mergeCell ref="E56:F56"/>
    <mergeCell ref="G61:H61"/>
    <mergeCell ref="E73:F73"/>
    <mergeCell ref="G42:H42"/>
    <mergeCell ref="I76:J76"/>
    <mergeCell ref="I60:J60"/>
    <mergeCell ref="I75:J75"/>
    <mergeCell ref="G72:H72"/>
    <mergeCell ref="E77:F77"/>
    <mergeCell ref="G71:H71"/>
    <mergeCell ref="G44:H44"/>
    <mergeCell ref="E76:F76"/>
    <mergeCell ref="I42:J42"/>
    <mergeCell ref="G56:H56"/>
    <mergeCell ref="E59:F59"/>
    <mergeCell ref="G59:H59"/>
    <mergeCell ref="I59:J59"/>
    <mergeCell ref="E55:F55"/>
    <mergeCell ref="G49:H49"/>
    <mergeCell ref="I77:J77"/>
  </mergeCells>
  <phoneticPr fontId="22"/>
  <printOptions horizontalCentered="1"/>
  <pageMargins left="0.23622047244094491" right="0.23622047244094491" top="0.39370078740157483" bottom="0.39370078740157483" header="0" footer="0"/>
  <pageSetup paperSize="9" scale="59" orientation="portrait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V75"/>
  <sheetViews>
    <sheetView view="pageBreakPreview" topLeftCell="A58" zoomScale="115" zoomScaleNormal="85" zoomScaleSheetLayoutView="115" workbookViewId="0">
      <selection activeCell="C21" sqref="C21:D21"/>
    </sheetView>
  </sheetViews>
  <sheetFormatPr baseColWidth="10" defaultColWidth="9" defaultRowHeight="16"/>
  <cols>
    <col min="1" max="1" width="27.1640625" style="12" customWidth="1"/>
    <col min="2" max="2" width="10.1640625" style="12" customWidth="1"/>
    <col min="3" max="18" width="8.1640625" style="12" customWidth="1"/>
    <col min="19" max="16384" width="9" style="12"/>
  </cols>
  <sheetData>
    <row r="1" spans="1:18" ht="59">
      <c r="A1" s="1" t="s">
        <v>33</v>
      </c>
      <c r="B1" s="53"/>
      <c r="C1" s="53"/>
      <c r="D1" s="53"/>
      <c r="E1" s="53"/>
      <c r="J1" s="54"/>
      <c r="K1" s="55"/>
      <c r="L1" s="55"/>
    </row>
    <row r="2" spans="1:18" s="8" customFormat="1" ht="18">
      <c r="A2" s="7"/>
      <c r="B2" s="7"/>
      <c r="C2" s="7"/>
      <c r="D2" s="7"/>
      <c r="E2" s="7"/>
      <c r="G2" s="56"/>
      <c r="H2" s="57"/>
      <c r="I2" s="57"/>
      <c r="J2" s="56"/>
      <c r="Q2" s="57"/>
      <c r="R2" s="10" t="s">
        <v>226</v>
      </c>
    </row>
    <row r="3" spans="1:18">
      <c r="B3" s="209"/>
      <c r="C3" s="209"/>
      <c r="D3" s="209"/>
      <c r="E3" s="209"/>
      <c r="F3" s="209"/>
      <c r="G3" s="209"/>
      <c r="H3" s="209"/>
      <c r="I3" s="209"/>
      <c r="J3" s="393"/>
      <c r="K3" s="209"/>
      <c r="L3" s="209"/>
      <c r="M3" s="209"/>
      <c r="N3" s="209"/>
      <c r="O3" s="209"/>
      <c r="P3" s="209"/>
      <c r="Q3" s="209"/>
      <c r="R3" s="212" t="s">
        <v>2</v>
      </c>
    </row>
    <row r="4" spans="1:18">
      <c r="B4" s="209"/>
      <c r="C4" s="209"/>
      <c r="D4" s="209"/>
      <c r="E4" s="209"/>
      <c r="F4" s="209"/>
      <c r="G4" s="209"/>
      <c r="H4" s="209"/>
      <c r="I4" s="209"/>
      <c r="J4" s="393"/>
      <c r="K4" s="209"/>
      <c r="L4" s="209"/>
      <c r="M4" s="209"/>
      <c r="N4" s="209"/>
      <c r="O4" s="209"/>
      <c r="P4" s="209"/>
      <c r="Q4" s="209"/>
      <c r="R4" s="212"/>
    </row>
    <row r="5" spans="1:18">
      <c r="B5" s="209"/>
      <c r="C5" s="209"/>
      <c r="D5" s="209"/>
      <c r="E5" s="209"/>
      <c r="F5" s="209"/>
      <c r="G5" s="209"/>
      <c r="H5" s="209"/>
      <c r="I5" s="209"/>
      <c r="J5" s="393"/>
      <c r="K5" s="209"/>
      <c r="L5" s="209"/>
      <c r="M5" s="209"/>
      <c r="N5" s="209"/>
      <c r="O5" s="209"/>
      <c r="P5" s="209"/>
      <c r="Q5" s="209"/>
      <c r="R5" s="212"/>
    </row>
    <row r="6" spans="1:18">
      <c r="B6" s="209"/>
      <c r="C6" s="209"/>
      <c r="D6" s="209"/>
      <c r="E6" s="209"/>
      <c r="F6" s="209"/>
      <c r="G6" s="209"/>
      <c r="H6" s="209"/>
      <c r="I6" s="209"/>
      <c r="J6" s="393"/>
      <c r="K6" s="209"/>
      <c r="L6" s="209"/>
      <c r="M6" s="209"/>
      <c r="N6" s="209"/>
      <c r="O6" s="209"/>
      <c r="P6" s="209"/>
      <c r="Q6" s="209"/>
      <c r="R6" s="212"/>
    </row>
    <row r="7" spans="1:18">
      <c r="B7" s="209"/>
      <c r="C7" s="209"/>
      <c r="D7" s="209"/>
      <c r="E7" s="209"/>
      <c r="F7" s="209"/>
      <c r="G7" s="209"/>
      <c r="H7" s="209"/>
      <c r="I7" s="209"/>
      <c r="J7" s="393"/>
      <c r="K7" s="209"/>
      <c r="L7" s="209"/>
      <c r="M7" s="209"/>
      <c r="N7" s="209"/>
      <c r="O7" s="209"/>
      <c r="P7" s="209"/>
      <c r="Q7" s="209"/>
      <c r="R7" s="212"/>
    </row>
    <row r="8" spans="1:18">
      <c r="A8" s="209"/>
      <c r="B8" s="209"/>
      <c r="C8" s="209"/>
      <c r="D8" s="209"/>
      <c r="E8" s="209"/>
      <c r="F8" s="209"/>
      <c r="G8" s="209"/>
      <c r="H8" s="209"/>
      <c r="I8" s="209"/>
      <c r="J8" s="393"/>
      <c r="K8" s="209"/>
      <c r="L8" s="209"/>
      <c r="M8" s="209"/>
      <c r="N8" s="209"/>
      <c r="O8" s="209"/>
      <c r="P8" s="209"/>
      <c r="Q8" s="209"/>
      <c r="R8" s="209"/>
    </row>
    <row r="9" spans="1:18" s="163" customFormat="1" ht="29" thickBot="1">
      <c r="A9" s="690" t="s">
        <v>274</v>
      </c>
      <c r="B9" s="209"/>
      <c r="C9" s="209"/>
      <c r="D9" s="242"/>
      <c r="E9" s="242"/>
      <c r="F9" s="497"/>
      <c r="G9" s="235"/>
      <c r="H9" s="209"/>
      <c r="I9" s="197"/>
      <c r="J9" s="197"/>
      <c r="K9" s="197"/>
      <c r="L9" s="197"/>
      <c r="M9" s="197"/>
      <c r="N9" s="197"/>
      <c r="O9" s="209"/>
      <c r="P9" s="209"/>
      <c r="Q9" s="209"/>
      <c r="R9" s="209"/>
    </row>
    <row r="10" spans="1:18" s="164" customFormat="1" ht="17" thickTop="1">
      <c r="A10" s="243"/>
      <c r="B10" s="217"/>
      <c r="C10" s="923" t="str">
        <f>'NORTH EUROPE'!C11:D11</f>
        <v>SHIMIZU</v>
      </c>
      <c r="D10" s="924"/>
      <c r="E10" s="923" t="str">
        <f>'NORTH EUROPE'!E11:F11</f>
        <v>KOBE</v>
      </c>
      <c r="F10" s="924"/>
      <c r="G10" s="923" t="str">
        <f>'NORTH EUROPE'!G11:H11</f>
        <v>NAGOYA</v>
      </c>
      <c r="H10" s="924"/>
      <c r="I10" s="923" t="str">
        <f>'NORTH EUROPE'!I11:J11</f>
        <v>TOKYO</v>
      </c>
      <c r="J10" s="924"/>
      <c r="K10" s="786" t="s">
        <v>368</v>
      </c>
      <c r="L10" s="786"/>
      <c r="M10" s="801" t="s">
        <v>70</v>
      </c>
      <c r="N10" s="801"/>
      <c r="O10" s="801" t="s">
        <v>71</v>
      </c>
      <c r="P10" s="801"/>
      <c r="Q10" s="801" t="s">
        <v>72</v>
      </c>
      <c r="R10" s="801"/>
    </row>
    <row r="11" spans="1:18" s="165" customFormat="1" ht="17" thickBot="1">
      <c r="A11" s="189" t="s">
        <v>0</v>
      </c>
      <c r="B11" s="427" t="s">
        <v>1</v>
      </c>
      <c r="C11" s="824" t="str">
        <f>'NORTH EUROPE'!C12:D12</f>
        <v>TUE - TUE</v>
      </c>
      <c r="D11" s="825"/>
      <c r="E11" s="824" t="s">
        <v>396</v>
      </c>
      <c r="F11" s="825"/>
      <c r="G11" s="824" t="str">
        <f>'NORTH EUROPE'!G12:H12</f>
        <v>FRI - SAT</v>
      </c>
      <c r="H11" s="825"/>
      <c r="I11" s="824" t="str">
        <f>'NORTH EUROPE'!I12:J12</f>
        <v>SUN - MON</v>
      </c>
      <c r="J11" s="825"/>
      <c r="K11" s="790" t="s">
        <v>395</v>
      </c>
      <c r="L11" s="790"/>
      <c r="M11" s="790" t="s">
        <v>393</v>
      </c>
      <c r="N11" s="790"/>
      <c r="O11" s="790" t="s">
        <v>397</v>
      </c>
      <c r="P11" s="790"/>
      <c r="Q11" s="790" t="s">
        <v>398</v>
      </c>
      <c r="R11" s="790"/>
    </row>
    <row r="12" spans="1:18" s="164" customFormat="1" ht="17" thickTop="1">
      <c r="A12" s="231" t="s">
        <v>456</v>
      </c>
      <c r="B12" s="687" t="s">
        <v>485</v>
      </c>
      <c r="C12" s="634">
        <v>44040</v>
      </c>
      <c r="D12" s="357">
        <f>C12</f>
        <v>44040</v>
      </c>
      <c r="E12" s="634">
        <f t="shared" ref="E12:G15" si="0">D12+1</f>
        <v>44041</v>
      </c>
      <c r="F12" s="357">
        <f t="shared" si="0"/>
        <v>44042</v>
      </c>
      <c r="G12" s="634">
        <f t="shared" si="0"/>
        <v>44043</v>
      </c>
      <c r="H12" s="357">
        <f t="shared" ref="H12:I15" si="1">F12+2</f>
        <v>44044</v>
      </c>
      <c r="I12" s="634">
        <f t="shared" si="1"/>
        <v>44045</v>
      </c>
      <c r="J12" s="357">
        <f>I12+1</f>
        <v>44046</v>
      </c>
      <c r="K12" s="793">
        <f>J12+29</f>
        <v>44075</v>
      </c>
      <c r="L12" s="793"/>
      <c r="M12" s="793">
        <f>J12+33</f>
        <v>44079</v>
      </c>
      <c r="N12" s="793"/>
      <c r="O12" s="793">
        <f>J12+30</f>
        <v>44076</v>
      </c>
      <c r="P12" s="793"/>
      <c r="Q12" s="793">
        <f>J12+33</f>
        <v>44079</v>
      </c>
      <c r="R12" s="793"/>
    </row>
    <row r="13" spans="1:18" s="164" customFormat="1">
      <c r="A13" s="232" t="s">
        <v>457</v>
      </c>
      <c r="B13" s="196" t="s">
        <v>535</v>
      </c>
      <c r="C13" s="373">
        <f>C12+7</f>
        <v>44047</v>
      </c>
      <c r="D13" s="359">
        <f>C13</f>
        <v>44047</v>
      </c>
      <c r="E13" s="373">
        <f t="shared" si="0"/>
        <v>44048</v>
      </c>
      <c r="F13" s="359">
        <f t="shared" si="0"/>
        <v>44049</v>
      </c>
      <c r="G13" s="373">
        <f t="shared" si="0"/>
        <v>44050</v>
      </c>
      <c r="H13" s="359">
        <f t="shared" si="1"/>
        <v>44051</v>
      </c>
      <c r="I13" s="373">
        <f t="shared" si="1"/>
        <v>44052</v>
      </c>
      <c r="J13" s="359">
        <f>I13+1</f>
        <v>44053</v>
      </c>
      <c r="K13" s="778">
        <f>J13+29</f>
        <v>44082</v>
      </c>
      <c r="L13" s="779"/>
      <c r="M13" s="780">
        <f>J13+33</f>
        <v>44086</v>
      </c>
      <c r="N13" s="780"/>
      <c r="O13" s="818">
        <f>J13+30</f>
        <v>44083</v>
      </c>
      <c r="P13" s="819"/>
      <c r="Q13" s="834">
        <f>J13+33</f>
        <v>44086</v>
      </c>
      <c r="R13" s="834"/>
    </row>
    <row r="14" spans="1:18" s="164" customFormat="1">
      <c r="A14" s="238" t="s">
        <v>479</v>
      </c>
      <c r="B14" s="196" t="s">
        <v>536</v>
      </c>
      <c r="C14" s="373">
        <f>C13+7</f>
        <v>44054</v>
      </c>
      <c r="D14" s="359">
        <f>C14</f>
        <v>44054</v>
      </c>
      <c r="E14" s="373">
        <f t="shared" si="0"/>
        <v>44055</v>
      </c>
      <c r="F14" s="359">
        <f t="shared" si="0"/>
        <v>44056</v>
      </c>
      <c r="G14" s="373">
        <f t="shared" si="0"/>
        <v>44057</v>
      </c>
      <c r="H14" s="359">
        <f t="shared" si="1"/>
        <v>44058</v>
      </c>
      <c r="I14" s="373">
        <f t="shared" si="1"/>
        <v>44059</v>
      </c>
      <c r="J14" s="359">
        <f>I14+1</f>
        <v>44060</v>
      </c>
      <c r="K14" s="778">
        <f>J14+29</f>
        <v>44089</v>
      </c>
      <c r="L14" s="779"/>
      <c r="M14" s="780">
        <f>J14+35</f>
        <v>44095</v>
      </c>
      <c r="N14" s="780"/>
      <c r="O14" s="778">
        <f>J14+30</f>
        <v>44090</v>
      </c>
      <c r="P14" s="779"/>
      <c r="Q14" s="780">
        <f>J14+33</f>
        <v>44093</v>
      </c>
      <c r="R14" s="780"/>
    </row>
    <row r="15" spans="1:18" s="164" customFormat="1">
      <c r="A15" s="547" t="s">
        <v>478</v>
      </c>
      <c r="B15" s="688" t="s">
        <v>537</v>
      </c>
      <c r="C15" s="548">
        <f>C14+7</f>
        <v>44061</v>
      </c>
      <c r="D15" s="549">
        <f>C15</f>
        <v>44061</v>
      </c>
      <c r="E15" s="548">
        <f t="shared" si="0"/>
        <v>44062</v>
      </c>
      <c r="F15" s="549">
        <f t="shared" si="0"/>
        <v>44063</v>
      </c>
      <c r="G15" s="548">
        <f t="shared" si="0"/>
        <v>44064</v>
      </c>
      <c r="H15" s="549">
        <f t="shared" si="1"/>
        <v>44065</v>
      </c>
      <c r="I15" s="548">
        <f t="shared" si="1"/>
        <v>44066</v>
      </c>
      <c r="J15" s="549">
        <f>I15+1</f>
        <v>44067</v>
      </c>
      <c r="K15" s="867">
        <f>J15+29</f>
        <v>44096</v>
      </c>
      <c r="L15" s="868"/>
      <c r="M15" s="860">
        <f>J15+33</f>
        <v>44100</v>
      </c>
      <c r="N15" s="860"/>
      <c r="O15" s="867">
        <f>J15+30</f>
        <v>44097</v>
      </c>
      <c r="P15" s="868"/>
      <c r="Q15" s="860">
        <f>J15+33</f>
        <v>44100</v>
      </c>
      <c r="R15" s="860"/>
    </row>
    <row r="16" spans="1:18" s="661" customFormat="1" ht="17" thickBot="1">
      <c r="A16" s="547" t="s">
        <v>538</v>
      </c>
      <c r="B16" s="688" t="s">
        <v>485</v>
      </c>
      <c r="C16" s="548">
        <f>C15+7</f>
        <v>44068</v>
      </c>
      <c r="D16" s="549">
        <f>C16</f>
        <v>44068</v>
      </c>
      <c r="E16" s="548">
        <f t="shared" ref="E16" si="2">D16+1</f>
        <v>44069</v>
      </c>
      <c r="F16" s="549">
        <f t="shared" ref="F16" si="3">E16+1</f>
        <v>44070</v>
      </c>
      <c r="G16" s="548">
        <f t="shared" ref="G16" si="4">F16+1</f>
        <v>44071</v>
      </c>
      <c r="H16" s="549">
        <f t="shared" ref="H16" si="5">F16+2</f>
        <v>44072</v>
      </c>
      <c r="I16" s="548">
        <f t="shared" ref="I16" si="6">G16+2</f>
        <v>44073</v>
      </c>
      <c r="J16" s="549">
        <f>I16+1</f>
        <v>44074</v>
      </c>
      <c r="K16" s="867">
        <f>J16+29</f>
        <v>44103</v>
      </c>
      <c r="L16" s="868"/>
      <c r="M16" s="860">
        <f>J16+35</f>
        <v>44109</v>
      </c>
      <c r="N16" s="860"/>
      <c r="O16" s="916">
        <f>J16+30</f>
        <v>44104</v>
      </c>
      <c r="P16" s="917"/>
      <c r="Q16" s="918">
        <f>J16+33</f>
        <v>44107</v>
      </c>
      <c r="R16" s="918"/>
    </row>
    <row r="17" spans="1:18" s="22" customFormat="1" ht="17" thickTop="1">
      <c r="A17" s="550"/>
      <c r="B17" s="551"/>
      <c r="C17" s="191"/>
      <c r="D17" s="552"/>
      <c r="E17" s="191"/>
      <c r="F17" s="552"/>
      <c r="G17" s="191"/>
      <c r="H17" s="552"/>
      <c r="I17" s="921"/>
      <c r="J17" s="921"/>
      <c r="K17" s="921"/>
      <c r="L17" s="921"/>
      <c r="M17" s="921"/>
      <c r="N17" s="921"/>
      <c r="O17" s="921"/>
      <c r="P17" s="921"/>
      <c r="Q17" s="921"/>
      <c r="R17" s="921"/>
    </row>
    <row r="18" spans="1:18" s="22" customFormat="1">
      <c r="A18" s="180"/>
      <c r="B18" s="190"/>
      <c r="C18" s="198"/>
      <c r="D18" s="199"/>
      <c r="E18" s="198"/>
      <c r="F18" s="199"/>
      <c r="G18" s="198"/>
      <c r="H18" s="199"/>
      <c r="I18" s="433"/>
      <c r="J18" s="433"/>
      <c r="K18" s="433"/>
      <c r="L18" s="433"/>
      <c r="M18" s="433"/>
      <c r="N18" s="433"/>
      <c r="O18" s="433"/>
      <c r="P18" s="433"/>
      <c r="Q18" s="433"/>
      <c r="R18" s="433"/>
    </row>
    <row r="19" spans="1:18" s="22" customFormat="1">
      <c r="A19" s="685"/>
      <c r="B19" s="190"/>
      <c r="C19" s="198"/>
      <c r="D19" s="199"/>
      <c r="E19" s="198"/>
      <c r="F19" s="199"/>
      <c r="G19" s="198"/>
      <c r="H19" s="199"/>
      <c r="I19" s="433"/>
      <c r="J19" s="433"/>
      <c r="K19" s="433"/>
      <c r="L19" s="433"/>
      <c r="M19" s="433"/>
      <c r="N19" s="433"/>
      <c r="O19" s="433"/>
      <c r="P19" s="433"/>
      <c r="Q19" s="433"/>
      <c r="R19" s="433"/>
    </row>
    <row r="20" spans="1:18" ht="29" thickBot="1">
      <c r="A20" s="166" t="s">
        <v>251</v>
      </c>
      <c r="B20" s="226"/>
      <c r="C20" s="226"/>
      <c r="D20" s="226"/>
      <c r="E20" s="226"/>
      <c r="F20" s="226"/>
      <c r="G20" s="408"/>
      <c r="H20" s="209"/>
      <c r="I20" s="197"/>
      <c r="J20" s="409"/>
      <c r="K20" s="197"/>
      <c r="L20" s="197"/>
      <c r="M20" s="197"/>
      <c r="N20" s="197"/>
      <c r="O20" s="209"/>
      <c r="P20" s="209"/>
      <c r="Q20" s="209"/>
      <c r="R20" s="209"/>
    </row>
    <row r="21" spans="1:18" s="22" customFormat="1" ht="17" thickTop="1">
      <c r="A21" s="424"/>
      <c r="B21" s="194"/>
      <c r="C21" s="820" t="s">
        <v>382</v>
      </c>
      <c r="D21" s="792"/>
      <c r="E21" s="832"/>
      <c r="F21" s="833"/>
      <c r="G21" s="832" t="s">
        <v>69</v>
      </c>
      <c r="H21" s="833"/>
      <c r="I21" s="922" t="s">
        <v>72</v>
      </c>
      <c r="J21" s="913"/>
      <c r="K21" s="832"/>
      <c r="L21" s="833"/>
      <c r="M21" s="832"/>
      <c r="N21" s="833"/>
    </row>
    <row r="22" spans="1:18" s="22" customFormat="1" ht="17" thickBot="1">
      <c r="A22" s="538" t="s">
        <v>0</v>
      </c>
      <c r="B22" s="382" t="s">
        <v>1</v>
      </c>
      <c r="C22" s="808" t="s">
        <v>24</v>
      </c>
      <c r="D22" s="808"/>
      <c r="E22" s="899"/>
      <c r="F22" s="900"/>
      <c r="G22" s="901"/>
      <c r="H22" s="902"/>
      <c r="I22" s="919"/>
      <c r="J22" s="920"/>
      <c r="K22" s="899"/>
      <c r="L22" s="900"/>
      <c r="M22" s="899"/>
      <c r="N22" s="900"/>
    </row>
    <row r="23" spans="1:18" s="22" customFormat="1" ht="17" thickTop="1">
      <c r="A23" s="237" t="s">
        <v>447</v>
      </c>
      <c r="B23" s="530" t="s">
        <v>488</v>
      </c>
      <c r="C23" s="864">
        <v>44051</v>
      </c>
      <c r="D23" s="864"/>
      <c r="E23" s="864"/>
      <c r="F23" s="864"/>
      <c r="G23" s="793">
        <f>C23+41</f>
        <v>44092</v>
      </c>
      <c r="H23" s="793"/>
      <c r="I23" s="836">
        <f>G23+6</f>
        <v>44098</v>
      </c>
      <c r="J23" s="836"/>
      <c r="K23" s="793"/>
      <c r="L23" s="793"/>
      <c r="M23" s="793"/>
      <c r="N23" s="793"/>
    </row>
    <row r="24" spans="1:18" s="22" customFormat="1">
      <c r="A24" s="238" t="s">
        <v>476</v>
      </c>
      <c r="B24" s="240" t="s">
        <v>545</v>
      </c>
      <c r="C24" s="863">
        <f>C23+7</f>
        <v>44058</v>
      </c>
      <c r="D24" s="863"/>
      <c r="E24" s="863"/>
      <c r="F24" s="863"/>
      <c r="G24" s="780">
        <f t="shared" ref="G24" si="7">C24+41</f>
        <v>44099</v>
      </c>
      <c r="H24" s="780"/>
      <c r="I24" s="834">
        <f>G24+6</f>
        <v>44105</v>
      </c>
      <c r="J24" s="834"/>
      <c r="K24" s="780"/>
      <c r="L24" s="780"/>
      <c r="M24" s="780"/>
      <c r="N24" s="780"/>
    </row>
    <row r="25" spans="1:18" s="22" customFormat="1">
      <c r="A25" s="238" t="s">
        <v>446</v>
      </c>
      <c r="B25" s="240" t="s">
        <v>548</v>
      </c>
      <c r="C25" s="863">
        <f t="shared" ref="C25:C27" si="8">C24+7</f>
        <v>44065</v>
      </c>
      <c r="D25" s="863"/>
      <c r="E25" s="863"/>
      <c r="F25" s="863"/>
      <c r="G25" s="780">
        <f t="shared" ref="G25:G27" si="9">C25+41</f>
        <v>44106</v>
      </c>
      <c r="H25" s="780"/>
      <c r="I25" s="834">
        <f>G25+6</f>
        <v>44112</v>
      </c>
      <c r="J25" s="834"/>
      <c r="K25" s="780"/>
      <c r="L25" s="780"/>
      <c r="M25" s="780"/>
      <c r="N25" s="780"/>
    </row>
    <row r="26" spans="1:18" s="22" customFormat="1">
      <c r="A26" s="238" t="s">
        <v>298</v>
      </c>
      <c r="B26" s="240" t="s">
        <v>577</v>
      </c>
      <c r="C26" s="863">
        <f t="shared" si="8"/>
        <v>44072</v>
      </c>
      <c r="D26" s="863"/>
      <c r="E26" s="863"/>
      <c r="F26" s="863"/>
      <c r="G26" s="780">
        <f t="shared" si="9"/>
        <v>44113</v>
      </c>
      <c r="H26" s="780"/>
      <c r="I26" s="834">
        <f>G26+6</f>
        <v>44119</v>
      </c>
      <c r="J26" s="834"/>
      <c r="K26" s="780"/>
      <c r="L26" s="780"/>
      <c r="M26" s="780"/>
      <c r="N26" s="780"/>
    </row>
    <row r="27" spans="1:18" s="22" customFormat="1" ht="17" thickBot="1">
      <c r="A27" s="239" t="s">
        <v>502</v>
      </c>
      <c r="B27" s="531" t="s">
        <v>619</v>
      </c>
      <c r="C27" s="925">
        <f t="shared" si="8"/>
        <v>44079</v>
      </c>
      <c r="D27" s="925"/>
      <c r="E27" s="925"/>
      <c r="F27" s="925"/>
      <c r="G27" s="805">
        <f t="shared" si="9"/>
        <v>44120</v>
      </c>
      <c r="H27" s="805"/>
      <c r="I27" s="910">
        <f>G27+6</f>
        <v>44126</v>
      </c>
      <c r="J27" s="910"/>
      <c r="K27" s="805"/>
      <c r="L27" s="805"/>
      <c r="M27" s="805"/>
      <c r="N27" s="805"/>
    </row>
    <row r="28" spans="1:18" ht="17" thickTop="1">
      <c r="A28" s="209"/>
      <c r="B28" s="209"/>
      <c r="C28" s="209"/>
      <c r="D28" s="220"/>
      <c r="E28" s="220"/>
      <c r="F28" s="220"/>
      <c r="G28" s="220"/>
      <c r="H28" s="220"/>
      <c r="I28" s="220"/>
      <c r="J28" s="220"/>
      <c r="K28" s="209"/>
      <c r="L28" s="209"/>
      <c r="M28" s="209"/>
      <c r="N28" s="209"/>
      <c r="O28" s="209"/>
      <c r="P28" s="209"/>
      <c r="Q28" s="209"/>
      <c r="R28" s="209"/>
    </row>
    <row r="29" spans="1:18">
      <c r="A29" s="421"/>
      <c r="B29" s="209"/>
      <c r="C29" s="209"/>
      <c r="D29" s="394"/>
      <c r="E29" s="394"/>
      <c r="F29" s="395"/>
      <c r="G29" s="396"/>
      <c r="H29" s="397"/>
      <c r="I29" s="397"/>
      <c r="J29" s="397"/>
      <c r="K29" s="209"/>
      <c r="L29" s="209"/>
      <c r="M29" s="209"/>
      <c r="N29" s="209"/>
      <c r="O29" s="209"/>
      <c r="P29" s="209"/>
      <c r="Q29" s="209"/>
      <c r="R29" s="209"/>
    </row>
    <row r="30" spans="1:18" s="22" customFormat="1">
      <c r="A30" s="230"/>
      <c r="B30" s="190"/>
      <c r="C30" s="364"/>
      <c r="D30" s="199"/>
      <c r="E30" s="364"/>
      <c r="F30" s="199"/>
      <c r="G30" s="364"/>
      <c r="H30" s="199"/>
      <c r="I30" s="433"/>
      <c r="J30" s="433"/>
      <c r="K30" s="433"/>
      <c r="L30" s="433"/>
      <c r="M30" s="433"/>
      <c r="N30" s="433"/>
      <c r="O30" s="433"/>
      <c r="P30" s="433"/>
      <c r="Q30" s="433"/>
      <c r="R30" s="433"/>
    </row>
    <row r="31" spans="1:18" s="22" customFormat="1">
      <c r="A31" s="230"/>
      <c r="B31" s="190"/>
      <c r="C31" s="364"/>
      <c r="D31" s="199"/>
      <c r="E31" s="364"/>
      <c r="F31" s="199"/>
      <c r="G31" s="364"/>
      <c r="H31" s="199"/>
      <c r="I31" s="433"/>
      <c r="J31" s="433"/>
      <c r="K31" s="433"/>
      <c r="L31" s="433"/>
      <c r="M31" s="433"/>
      <c r="N31" s="433"/>
      <c r="O31" s="433"/>
      <c r="P31" s="433"/>
      <c r="Q31" s="433"/>
      <c r="R31" s="433"/>
    </row>
    <row r="32" spans="1:18" s="22" customFormat="1">
      <c r="A32" s="230"/>
      <c r="B32" s="190"/>
      <c r="C32" s="364"/>
      <c r="D32" s="199"/>
      <c r="E32" s="364"/>
      <c r="F32" s="199"/>
      <c r="G32" s="364"/>
      <c r="H32" s="199"/>
      <c r="I32" s="433"/>
      <c r="J32" s="433"/>
      <c r="K32" s="433"/>
      <c r="L32" s="433"/>
      <c r="M32" s="433"/>
      <c r="N32" s="433"/>
      <c r="O32" s="433"/>
      <c r="P32" s="433"/>
      <c r="Q32" s="433"/>
      <c r="R32" s="433"/>
    </row>
    <row r="33" spans="1:22" s="22" customFormat="1">
      <c r="A33" s="230"/>
      <c r="B33" s="190"/>
      <c r="C33" s="364"/>
      <c r="D33" s="199"/>
      <c r="E33" s="364"/>
      <c r="F33" s="199"/>
      <c r="G33" s="364"/>
      <c r="H33" s="199"/>
      <c r="I33" s="433"/>
      <c r="J33" s="433"/>
      <c r="K33" s="433"/>
      <c r="L33" s="433"/>
      <c r="M33" s="433"/>
      <c r="N33" s="433"/>
      <c r="O33" s="433"/>
      <c r="P33" s="433"/>
      <c r="Q33" s="433"/>
      <c r="R33" s="433"/>
    </row>
    <row r="34" spans="1:22" s="22" customFormat="1" ht="29" thickBot="1">
      <c r="A34" s="734" t="s">
        <v>268</v>
      </c>
      <c r="B34" s="398"/>
      <c r="C34" s="398"/>
      <c r="D34" s="398"/>
      <c r="E34" s="398"/>
      <c r="F34" s="398"/>
      <c r="G34" s="399"/>
      <c r="H34" s="400"/>
      <c r="I34" s="401"/>
      <c r="J34" s="401"/>
      <c r="K34" s="401"/>
      <c r="L34" s="401"/>
      <c r="M34" s="401"/>
      <c r="N34" s="434"/>
      <c r="O34" s="400"/>
      <c r="P34" s="400"/>
      <c r="Q34" s="400"/>
      <c r="R34" s="402"/>
    </row>
    <row r="35" spans="1:22" s="22" customFormat="1" ht="17" thickTop="1">
      <c r="A35" s="308"/>
      <c r="B35" s="217"/>
      <c r="C35" s="820" t="s">
        <v>382</v>
      </c>
      <c r="D35" s="792"/>
      <c r="E35" s="820" t="s">
        <v>383</v>
      </c>
      <c r="F35" s="792"/>
      <c r="G35" s="827" t="s">
        <v>378</v>
      </c>
      <c r="H35" s="828"/>
      <c r="I35" s="827"/>
      <c r="J35" s="828"/>
      <c r="K35" s="801" t="s">
        <v>317</v>
      </c>
      <c r="L35" s="801"/>
      <c r="M35" s="801" t="s">
        <v>69</v>
      </c>
      <c r="N35" s="801"/>
      <c r="O35" s="801" t="s">
        <v>313</v>
      </c>
      <c r="P35" s="801"/>
      <c r="Q35" s="801" t="s">
        <v>318</v>
      </c>
      <c r="R35" s="801"/>
    </row>
    <row r="36" spans="1:22" ht="17" thickBot="1">
      <c r="A36" s="195" t="s">
        <v>13</v>
      </c>
      <c r="B36" s="427" t="s">
        <v>8</v>
      </c>
      <c r="C36" s="790" t="s">
        <v>314</v>
      </c>
      <c r="D36" s="790"/>
      <c r="E36" s="802" t="s">
        <v>315</v>
      </c>
      <c r="F36" s="802"/>
      <c r="G36" s="802" t="s">
        <v>316</v>
      </c>
      <c r="H36" s="802"/>
      <c r="I36" s="802"/>
      <c r="J36" s="802"/>
      <c r="K36" s="790" t="s">
        <v>469</v>
      </c>
      <c r="L36" s="790"/>
      <c r="M36" s="802" t="s">
        <v>395</v>
      </c>
      <c r="N36" s="802"/>
      <c r="O36" s="802" t="s">
        <v>94</v>
      </c>
      <c r="P36" s="802"/>
      <c r="Q36" s="802" t="s">
        <v>10</v>
      </c>
      <c r="R36" s="802"/>
    </row>
    <row r="37" spans="1:22" s="22" customFormat="1" ht="17" thickTop="1">
      <c r="A37" s="455" t="s">
        <v>496</v>
      </c>
      <c r="B37" s="708" t="s">
        <v>592</v>
      </c>
      <c r="C37" s="780">
        <v>44041</v>
      </c>
      <c r="D37" s="780">
        <f>'USA PNW'!D37</f>
        <v>0</v>
      </c>
      <c r="E37" s="798">
        <f>C37+1</f>
        <v>44042</v>
      </c>
      <c r="F37" s="795"/>
      <c r="G37" s="936">
        <f>C37+2</f>
        <v>44043</v>
      </c>
      <c r="H37" s="937"/>
      <c r="I37" s="798"/>
      <c r="J37" s="795"/>
      <c r="K37" s="798">
        <f>G37+33</f>
        <v>44076</v>
      </c>
      <c r="L37" s="795"/>
      <c r="M37" s="798">
        <f>K37+5</f>
        <v>44081</v>
      </c>
      <c r="N37" s="795"/>
      <c r="O37" s="798">
        <f>M37-2</f>
        <v>44079</v>
      </c>
      <c r="P37" s="795"/>
      <c r="Q37" s="798">
        <f>O37+6</f>
        <v>44085</v>
      </c>
      <c r="R37" s="795"/>
      <c r="S37" s="931"/>
      <c r="T37" s="931"/>
      <c r="U37" s="931"/>
      <c r="V37" s="931"/>
    </row>
    <row r="38" spans="1:22" s="652" customFormat="1">
      <c r="A38" s="721" t="s">
        <v>468</v>
      </c>
      <c r="B38" s="735" t="s">
        <v>592</v>
      </c>
      <c r="C38" s="867">
        <f>C37+7</f>
        <v>44048</v>
      </c>
      <c r="D38" s="868">
        <f>'USA PNW'!D38</f>
        <v>0</v>
      </c>
      <c r="E38" s="860">
        <f>C38+1</f>
        <v>44049</v>
      </c>
      <c r="F38" s="860"/>
      <c r="G38" s="867">
        <f t="shared" ref="G38:G40" si="10">C38+2</f>
        <v>44050</v>
      </c>
      <c r="H38" s="868"/>
      <c r="I38" s="860"/>
      <c r="J38" s="860"/>
      <c r="K38" s="860">
        <f t="shared" ref="K38:K40" si="11">G38+33</f>
        <v>44083</v>
      </c>
      <c r="L38" s="860"/>
      <c r="M38" s="860">
        <f t="shared" ref="M38:M40" si="12">K38+5</f>
        <v>44088</v>
      </c>
      <c r="N38" s="860"/>
      <c r="O38" s="860">
        <f t="shared" ref="O38:O40" si="13">M38-2</f>
        <v>44086</v>
      </c>
      <c r="P38" s="860"/>
      <c r="Q38" s="860">
        <f t="shared" ref="Q38:Q40" si="14">O38+6</f>
        <v>44092</v>
      </c>
      <c r="R38" s="860"/>
      <c r="S38" s="932"/>
      <c r="T38" s="932"/>
      <c r="U38" s="932"/>
      <c r="V38" s="932"/>
    </row>
    <row r="39" spans="1:22" s="624" customFormat="1">
      <c r="A39" s="455" t="s">
        <v>497</v>
      </c>
      <c r="B39" s="736" t="s">
        <v>495</v>
      </c>
      <c r="C39" s="834">
        <f>C38+7</f>
        <v>44055</v>
      </c>
      <c r="D39" s="834">
        <f>'USA PNW'!D39</f>
        <v>0</v>
      </c>
      <c r="E39" s="834">
        <f t="shared" ref="E39:E40" si="15">C39+1</f>
        <v>44056</v>
      </c>
      <c r="F39" s="834"/>
      <c r="G39" s="834">
        <f t="shared" si="10"/>
        <v>44057</v>
      </c>
      <c r="H39" s="834"/>
      <c r="I39" s="834"/>
      <c r="J39" s="834"/>
      <c r="K39" s="834">
        <f t="shared" si="11"/>
        <v>44090</v>
      </c>
      <c r="L39" s="834"/>
      <c r="M39" s="834">
        <f t="shared" si="12"/>
        <v>44095</v>
      </c>
      <c r="N39" s="834"/>
      <c r="O39" s="834">
        <f t="shared" si="13"/>
        <v>44093</v>
      </c>
      <c r="P39" s="834"/>
      <c r="Q39" s="834">
        <f t="shared" si="14"/>
        <v>44099</v>
      </c>
      <c r="R39" s="834"/>
      <c r="S39" s="933"/>
      <c r="T39" s="933"/>
      <c r="U39" s="933"/>
      <c r="V39" s="933"/>
    </row>
    <row r="40" spans="1:22" s="624" customFormat="1" ht="17" thickBot="1">
      <c r="A40" s="621" t="s">
        <v>468</v>
      </c>
      <c r="B40" s="489" t="s">
        <v>593</v>
      </c>
      <c r="C40" s="805">
        <f t="shared" ref="C40" si="16">C39+7</f>
        <v>44062</v>
      </c>
      <c r="D40" s="805">
        <f>'USA PNW'!D40</f>
        <v>0</v>
      </c>
      <c r="E40" s="805">
        <f t="shared" si="15"/>
        <v>44063</v>
      </c>
      <c r="F40" s="805"/>
      <c r="G40" s="805">
        <f t="shared" si="10"/>
        <v>44064</v>
      </c>
      <c r="H40" s="805"/>
      <c r="I40" s="805"/>
      <c r="J40" s="805"/>
      <c r="K40" s="805">
        <f t="shared" si="11"/>
        <v>44097</v>
      </c>
      <c r="L40" s="805"/>
      <c r="M40" s="805">
        <f t="shared" si="12"/>
        <v>44102</v>
      </c>
      <c r="N40" s="805"/>
      <c r="O40" s="805">
        <f t="shared" si="13"/>
        <v>44100</v>
      </c>
      <c r="P40" s="805"/>
      <c r="Q40" s="805">
        <f t="shared" si="14"/>
        <v>44106</v>
      </c>
      <c r="R40" s="805"/>
      <c r="S40" s="933"/>
      <c r="T40" s="933"/>
      <c r="U40" s="933"/>
      <c r="V40" s="933"/>
    </row>
    <row r="41" spans="1:22" s="22" customFormat="1" ht="17" thickTop="1">
      <c r="A41" s="230"/>
      <c r="B41" s="190"/>
      <c r="C41" s="364"/>
      <c r="D41" s="199"/>
      <c r="E41" s="364"/>
      <c r="F41" s="199"/>
      <c r="G41" s="364"/>
      <c r="H41" s="199"/>
      <c r="I41" s="898"/>
      <c r="J41" s="898"/>
      <c r="K41" s="898"/>
      <c r="L41" s="898"/>
      <c r="M41" s="898"/>
      <c r="N41" s="898"/>
      <c r="O41" s="898"/>
      <c r="P41" s="898"/>
      <c r="Q41" s="180"/>
      <c r="R41" s="180"/>
      <c r="S41" s="930"/>
      <c r="T41" s="930"/>
      <c r="U41" s="930"/>
      <c r="V41" s="930"/>
    </row>
    <row r="42" spans="1:22" s="22" customFormat="1">
      <c r="A42" s="230"/>
      <c r="B42" s="190"/>
      <c r="C42" s="364"/>
      <c r="D42" s="199"/>
      <c r="E42" s="364"/>
      <c r="F42" s="199"/>
      <c r="G42" s="364"/>
      <c r="H42" s="199"/>
      <c r="I42" s="433"/>
      <c r="J42" s="433"/>
      <c r="K42" s="433"/>
      <c r="L42" s="433"/>
      <c r="M42" s="433"/>
      <c r="N42" s="433"/>
      <c r="O42" s="433"/>
      <c r="P42" s="433"/>
      <c r="Q42" s="180"/>
      <c r="R42" s="180"/>
      <c r="S42" s="20"/>
      <c r="T42" s="20"/>
      <c r="U42" s="20"/>
      <c r="V42" s="20"/>
    </row>
    <row r="43" spans="1:22" s="22" customFormat="1">
      <c r="A43" s="230"/>
      <c r="B43" s="190"/>
      <c r="C43" s="364"/>
      <c r="D43" s="199"/>
      <c r="E43" s="364"/>
      <c r="F43" s="199"/>
      <c r="G43" s="364"/>
      <c r="H43" s="199"/>
      <c r="I43" s="433"/>
      <c r="J43" s="433"/>
      <c r="K43" s="433"/>
      <c r="L43" s="433"/>
      <c r="M43" s="433"/>
      <c r="N43" s="433"/>
      <c r="O43" s="433"/>
      <c r="P43" s="433"/>
      <c r="Q43" s="180"/>
      <c r="R43" s="180"/>
      <c r="S43" s="20"/>
      <c r="T43" s="20"/>
      <c r="U43" s="20"/>
      <c r="V43" s="20"/>
    </row>
    <row r="44" spans="1:22" s="22" customFormat="1">
      <c r="A44" s="230"/>
      <c r="B44" s="190"/>
      <c r="C44" s="364"/>
      <c r="D44" s="199"/>
      <c r="E44" s="364"/>
      <c r="F44" s="199"/>
      <c r="G44" s="364"/>
      <c r="H44" s="199"/>
      <c r="I44" s="433"/>
      <c r="J44" s="433"/>
      <c r="K44" s="433"/>
      <c r="L44" s="433"/>
      <c r="M44" s="433"/>
      <c r="N44" s="433"/>
      <c r="O44" s="433"/>
      <c r="P44" s="433"/>
      <c r="Q44" s="180"/>
      <c r="R44" s="180"/>
      <c r="S44" s="20"/>
      <c r="T44" s="20"/>
      <c r="U44" s="20"/>
      <c r="V44" s="20"/>
    </row>
    <row r="45" spans="1:22" s="22" customFormat="1">
      <c r="A45" s="230"/>
      <c r="B45" s="190"/>
      <c r="C45" s="364"/>
      <c r="D45" s="199"/>
      <c r="E45" s="364"/>
      <c r="F45" s="199"/>
      <c r="G45" s="364"/>
      <c r="H45" s="199"/>
      <c r="I45" s="433"/>
      <c r="J45" s="433"/>
      <c r="K45" s="433"/>
      <c r="L45" s="433"/>
      <c r="M45" s="433"/>
      <c r="N45" s="433"/>
      <c r="O45" s="433"/>
      <c r="P45" s="433"/>
      <c r="Q45" s="180"/>
      <c r="R45" s="180"/>
      <c r="S45" s="930"/>
      <c r="T45" s="930"/>
      <c r="U45" s="930"/>
      <c r="V45" s="930"/>
    </row>
    <row r="46" spans="1:22" s="22" customFormat="1" ht="29" thickBot="1">
      <c r="A46" s="166" t="s">
        <v>147</v>
      </c>
      <c r="B46" s="495"/>
      <c r="C46" s="167"/>
      <c r="D46" s="167"/>
      <c r="E46" s="167"/>
      <c r="F46" s="167"/>
      <c r="G46" s="167"/>
      <c r="H46" s="167"/>
      <c r="I46" s="935"/>
      <c r="J46" s="935"/>
      <c r="K46" s="415"/>
      <c r="L46" s="415"/>
      <c r="M46" s="197"/>
      <c r="N46" s="197"/>
      <c r="O46" s="209"/>
      <c r="P46" s="209"/>
      <c r="Q46" s="192"/>
      <c r="R46" s="192"/>
    </row>
    <row r="47" spans="1:22" s="22" customFormat="1" ht="17" thickTop="1">
      <c r="A47" s="243"/>
      <c r="B47" s="217"/>
      <c r="C47" s="934" t="str">
        <f>'NORTH EUROPE'!C38:D38</f>
        <v>OSAKA</v>
      </c>
      <c r="D47" s="934"/>
      <c r="E47" s="934"/>
      <c r="F47" s="934"/>
      <c r="G47" s="861" t="s">
        <v>313</v>
      </c>
      <c r="H47" s="862"/>
      <c r="I47" s="861" t="s">
        <v>148</v>
      </c>
      <c r="J47" s="862"/>
      <c r="K47" s="861" t="s">
        <v>255</v>
      </c>
      <c r="L47" s="862"/>
      <c r="M47" s="861" t="s">
        <v>149</v>
      </c>
      <c r="N47" s="862"/>
    </row>
    <row r="48" spans="1:22" ht="17" thickBot="1">
      <c r="A48" s="189" t="s">
        <v>0</v>
      </c>
      <c r="B48" s="427" t="s">
        <v>7</v>
      </c>
      <c r="C48" s="929" t="s">
        <v>256</v>
      </c>
      <c r="D48" s="929"/>
      <c r="E48" s="929"/>
      <c r="F48" s="929"/>
      <c r="G48" s="783"/>
      <c r="H48" s="783"/>
      <c r="I48" s="783"/>
      <c r="J48" s="783"/>
      <c r="K48" s="790"/>
      <c r="L48" s="790"/>
      <c r="M48" s="790"/>
      <c r="N48" s="790"/>
    </row>
    <row r="49" spans="1:18" s="22" customFormat="1" ht="17" thickTop="1">
      <c r="A49" s="237" t="str">
        <f>'NORTH EUROPE'!A40</f>
        <v>EVER CHARM</v>
      </c>
      <c r="B49" s="428" t="str">
        <f>'NORTH EUROPE'!B40</f>
        <v>1778-005S</v>
      </c>
      <c r="C49" s="882">
        <f>'NORTH EUROPE'!C40</f>
        <v>44051</v>
      </c>
      <c r="D49" s="883">
        <f>'NORTH EUROPE'!D40</f>
        <v>0</v>
      </c>
      <c r="E49" s="479"/>
      <c r="F49" s="262"/>
      <c r="G49" s="793">
        <f>C49+34</f>
        <v>44085</v>
      </c>
      <c r="H49" s="793"/>
      <c r="I49" s="793">
        <f>G49+2</f>
        <v>44087</v>
      </c>
      <c r="J49" s="793"/>
      <c r="K49" s="793">
        <f>I49+3</f>
        <v>44090</v>
      </c>
      <c r="L49" s="793"/>
      <c r="M49" s="793">
        <f>K49+2</f>
        <v>44092</v>
      </c>
      <c r="N49" s="793"/>
    </row>
    <row r="50" spans="1:18" s="22" customFormat="1">
      <c r="A50" s="238" t="str">
        <f>'NORTH EUROPE'!A41</f>
        <v>EVER CHEER</v>
      </c>
      <c r="B50" s="196" t="str">
        <f>'NORTH EUROPE'!B41</f>
        <v>1779-004S</v>
      </c>
      <c r="C50" s="878">
        <f>'NORTH EUROPE'!C41</f>
        <v>44058</v>
      </c>
      <c r="D50" s="879">
        <f>'NORTH EUROPE'!D41</f>
        <v>0</v>
      </c>
      <c r="E50" s="480"/>
      <c r="F50" s="264"/>
      <c r="G50" s="778">
        <f>C50+34</f>
        <v>44092</v>
      </c>
      <c r="H50" s="779"/>
      <c r="I50" s="780">
        <f>G50+2</f>
        <v>44094</v>
      </c>
      <c r="J50" s="780"/>
      <c r="K50" s="780">
        <f>I50+3</f>
        <v>44097</v>
      </c>
      <c r="L50" s="780"/>
      <c r="M50" s="780">
        <f>K50+2</f>
        <v>44099</v>
      </c>
      <c r="N50" s="780"/>
    </row>
    <row r="51" spans="1:18" s="22" customFormat="1">
      <c r="A51" s="238" t="str">
        <f>'NORTH EUROPE'!A42</f>
        <v>EVER CHARM</v>
      </c>
      <c r="B51" s="196" t="str">
        <f>'NORTH EUROPE'!B42</f>
        <v>1780-006S</v>
      </c>
      <c r="C51" s="878">
        <f>'NORTH EUROPE'!C42</f>
        <v>44065</v>
      </c>
      <c r="D51" s="879">
        <f>'NORTH EUROPE'!D42</f>
        <v>0</v>
      </c>
      <c r="E51" s="480"/>
      <c r="F51" s="264"/>
      <c r="G51" s="778">
        <f>C51+34</f>
        <v>44099</v>
      </c>
      <c r="H51" s="779"/>
      <c r="I51" s="780">
        <f>G51+2</f>
        <v>44101</v>
      </c>
      <c r="J51" s="780"/>
      <c r="K51" s="780">
        <f>I51+3</f>
        <v>44104</v>
      </c>
      <c r="L51" s="780"/>
      <c r="M51" s="780">
        <f>K51+2</f>
        <v>44106</v>
      </c>
      <c r="N51" s="780"/>
    </row>
    <row r="52" spans="1:18" s="22" customFormat="1" ht="17" thickBot="1">
      <c r="A52" s="560" t="str">
        <f>'NORTH EUROPE'!A43</f>
        <v>EVER CHEER</v>
      </c>
      <c r="B52" s="709" t="str">
        <f>'NORTH EUROPE'!B43</f>
        <v>1781-005S</v>
      </c>
      <c r="C52" s="927">
        <f>'NORTH EUROPE'!C43</f>
        <v>44072</v>
      </c>
      <c r="D52" s="928">
        <f>'NORTH EUROPE'!D43</f>
        <v>0</v>
      </c>
      <c r="E52" s="719"/>
      <c r="F52" s="561"/>
      <c r="G52" s="867">
        <f>C52+34</f>
        <v>44106</v>
      </c>
      <c r="H52" s="868"/>
      <c r="I52" s="860">
        <f>G52+2</f>
        <v>44108</v>
      </c>
      <c r="J52" s="860"/>
      <c r="K52" s="860">
        <f>I52+3</f>
        <v>44111</v>
      </c>
      <c r="L52" s="860"/>
      <c r="M52" s="860">
        <f>K52+2</f>
        <v>44113</v>
      </c>
      <c r="N52" s="860"/>
    </row>
    <row r="53" spans="1:18" s="22" customFormat="1" ht="18" thickTop="1" thickBot="1">
      <c r="A53" s="562"/>
      <c r="B53" s="563"/>
      <c r="C53" s="564"/>
      <c r="D53" s="565"/>
      <c r="E53" s="564"/>
      <c r="F53" s="565"/>
      <c r="G53" s="926"/>
      <c r="H53" s="926"/>
      <c r="I53" s="564"/>
      <c r="J53" s="566"/>
      <c r="K53" s="926"/>
      <c r="L53" s="926"/>
      <c r="M53" s="926"/>
      <c r="N53" s="926"/>
      <c r="O53" s="898"/>
      <c r="P53" s="898"/>
      <c r="Q53" s="898"/>
      <c r="R53" s="898"/>
    </row>
    <row r="54" spans="1:18" s="22" customFormat="1" ht="17" thickTop="1">
      <c r="A54" s="243"/>
      <c r="B54" s="217"/>
      <c r="C54" s="903" t="s">
        <v>378</v>
      </c>
      <c r="D54" s="903"/>
      <c r="E54" s="903"/>
      <c r="F54" s="903"/>
      <c r="G54" s="861" t="s">
        <v>313</v>
      </c>
      <c r="H54" s="862"/>
      <c r="I54" s="861" t="s">
        <v>69</v>
      </c>
      <c r="J54" s="862"/>
      <c r="K54" s="861" t="s">
        <v>255</v>
      </c>
      <c r="L54" s="862"/>
      <c r="M54" s="861" t="s">
        <v>72</v>
      </c>
      <c r="N54" s="862"/>
      <c r="O54" s="433"/>
      <c r="P54" s="433"/>
      <c r="Q54" s="433"/>
      <c r="R54" s="433"/>
    </row>
    <row r="55" spans="1:18" s="22" customFormat="1" ht="17" thickBot="1">
      <c r="A55" s="189" t="s">
        <v>0</v>
      </c>
      <c r="B55" s="427" t="s">
        <v>7</v>
      </c>
      <c r="C55" s="909" t="s">
        <v>68</v>
      </c>
      <c r="D55" s="909"/>
      <c r="E55" s="904"/>
      <c r="F55" s="905"/>
      <c r="G55" s="915"/>
      <c r="H55" s="915"/>
      <c r="I55" s="783"/>
      <c r="J55" s="783"/>
      <c r="K55" s="790"/>
      <c r="L55" s="790"/>
      <c r="M55" s="790"/>
      <c r="N55" s="790"/>
      <c r="O55" s="433"/>
      <c r="P55" s="433"/>
      <c r="Q55" s="433"/>
      <c r="R55" s="433"/>
    </row>
    <row r="56" spans="1:18" s="22" customFormat="1" ht="17" thickTop="1">
      <c r="A56" s="237" t="str">
        <f>'NORTH EUROPE'!A47</f>
        <v>ADVANCE</v>
      </c>
      <c r="B56" s="428" t="str">
        <f>'NORTH EUROPE'!B47</f>
        <v>1443-039S</v>
      </c>
      <c r="C56" s="882">
        <f>'NORTH EUROPE'!C47</f>
        <v>44050</v>
      </c>
      <c r="D56" s="883">
        <f>'NORTH EUROPE'!D47</f>
        <v>0</v>
      </c>
      <c r="E56" s="241"/>
      <c r="F56" s="418"/>
      <c r="G56" s="811">
        <f>C56+35</f>
        <v>44085</v>
      </c>
      <c r="H56" s="812"/>
      <c r="I56" s="794">
        <f>G56+2</f>
        <v>44087</v>
      </c>
      <c r="J56" s="795"/>
      <c r="K56" s="798">
        <f>I56+3</f>
        <v>44090</v>
      </c>
      <c r="L56" s="795"/>
      <c r="M56" s="798">
        <f>K56+2</f>
        <v>44092</v>
      </c>
      <c r="N56" s="795"/>
      <c r="O56" s="433"/>
      <c r="P56" s="433"/>
      <c r="Q56" s="433"/>
      <c r="R56" s="433"/>
    </row>
    <row r="57" spans="1:18" s="22" customFormat="1">
      <c r="A57" s="238" t="str">
        <f>'NORTH EUROPE'!A48</f>
        <v>FUTURE</v>
      </c>
      <c r="B57" s="196" t="str">
        <f>'NORTH EUROPE'!B48</f>
        <v>1444-019S</v>
      </c>
      <c r="C57" s="878">
        <f>'NORTH EUROPE'!C48</f>
        <v>44057</v>
      </c>
      <c r="D57" s="879">
        <f>'NORTH EUROPE'!D48</f>
        <v>0</v>
      </c>
      <c r="E57" s="404"/>
      <c r="F57" s="419"/>
      <c r="G57" s="809">
        <f>C57+35</f>
        <v>44092</v>
      </c>
      <c r="H57" s="810"/>
      <c r="I57" s="796">
        <f>G57+2</f>
        <v>44094</v>
      </c>
      <c r="J57" s="779"/>
      <c r="K57" s="778">
        <f>I57+3</f>
        <v>44097</v>
      </c>
      <c r="L57" s="779"/>
      <c r="M57" s="778">
        <f>K57+2</f>
        <v>44099</v>
      </c>
      <c r="N57" s="779"/>
      <c r="O57" s="433"/>
      <c r="P57" s="433"/>
      <c r="Q57" s="433"/>
      <c r="R57" s="433"/>
    </row>
    <row r="58" spans="1:18" s="22" customFormat="1">
      <c r="A58" s="238" t="str">
        <f>'NORTH EUROPE'!A49</f>
        <v>PROGRESS C</v>
      </c>
      <c r="B58" s="196" t="str">
        <f>'NORTH EUROPE'!B49</f>
        <v>1445-062S</v>
      </c>
      <c r="C58" s="878">
        <f>'NORTH EUROPE'!C49</f>
        <v>44064</v>
      </c>
      <c r="D58" s="879">
        <f>'NORTH EUROPE'!D49</f>
        <v>0</v>
      </c>
      <c r="E58" s="404"/>
      <c r="F58" s="419"/>
      <c r="G58" s="809">
        <f>C58+35</f>
        <v>44099</v>
      </c>
      <c r="H58" s="810"/>
      <c r="I58" s="796">
        <f>G58+2</f>
        <v>44101</v>
      </c>
      <c r="J58" s="779"/>
      <c r="K58" s="778">
        <f>I58+3</f>
        <v>44104</v>
      </c>
      <c r="L58" s="779"/>
      <c r="M58" s="778">
        <f>K58+2</f>
        <v>44106</v>
      </c>
      <c r="N58" s="779"/>
      <c r="O58" s="433"/>
      <c r="P58" s="433"/>
      <c r="Q58" s="433"/>
      <c r="R58" s="433"/>
    </row>
    <row r="59" spans="1:18" s="22" customFormat="1" ht="17" thickBot="1">
      <c r="A59" s="239" t="str">
        <f>'NORTH EUROPE'!A50</f>
        <v>ADVANCE</v>
      </c>
      <c r="B59" s="488" t="str">
        <f>'NORTH EUROPE'!B50</f>
        <v>1446-040S</v>
      </c>
      <c r="C59" s="880">
        <f>'NORTH EUROPE'!C50</f>
        <v>44071</v>
      </c>
      <c r="D59" s="881">
        <f>'NORTH EUROPE'!D50</f>
        <v>0</v>
      </c>
      <c r="E59" s="405"/>
      <c r="F59" s="420"/>
      <c r="G59" s="851">
        <f>C59+35</f>
        <v>44106</v>
      </c>
      <c r="H59" s="852"/>
      <c r="I59" s="797">
        <f>G59+2</f>
        <v>44108</v>
      </c>
      <c r="J59" s="782"/>
      <c r="K59" s="781">
        <f>I59+3</f>
        <v>44111</v>
      </c>
      <c r="L59" s="782"/>
      <c r="M59" s="781">
        <f>K59+2</f>
        <v>44113</v>
      </c>
      <c r="N59" s="782"/>
      <c r="O59" s="433"/>
      <c r="P59" s="433"/>
      <c r="Q59" s="433"/>
      <c r="R59" s="433"/>
    </row>
    <row r="60" spans="1:18" s="22" customFormat="1" ht="17" thickTop="1">
      <c r="A60" s="230"/>
      <c r="B60" s="190"/>
      <c r="C60" s="364"/>
      <c r="D60" s="199"/>
      <c r="E60" s="364"/>
      <c r="F60" s="199"/>
      <c r="G60" s="433"/>
      <c r="H60" s="433"/>
      <c r="I60" s="364"/>
      <c r="J60" s="407"/>
      <c r="K60" s="433"/>
      <c r="L60" s="433"/>
      <c r="M60" s="433"/>
      <c r="N60" s="433"/>
      <c r="O60" s="433"/>
      <c r="P60" s="433"/>
      <c r="Q60" s="433"/>
      <c r="R60" s="433"/>
    </row>
    <row r="61" spans="1:18" s="22" customFormat="1">
      <c r="A61" s="230"/>
      <c r="B61" s="233"/>
      <c r="C61" s="219"/>
      <c r="D61" s="392"/>
      <c r="E61" s="219"/>
      <c r="F61" s="392"/>
      <c r="G61" s="209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09"/>
    </row>
    <row r="62" spans="1:18" s="22" customFormat="1">
      <c r="A62" s="422" t="s">
        <v>14</v>
      </c>
      <c r="B62" s="233"/>
      <c r="C62" s="219"/>
      <c r="D62" s="392"/>
      <c r="E62" s="219"/>
      <c r="F62" s="392"/>
      <c r="G62" s="209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09"/>
    </row>
    <row r="63" spans="1:18" s="22" customFormat="1">
      <c r="A63" s="422" t="s">
        <v>31</v>
      </c>
      <c r="B63" s="233"/>
      <c r="C63" s="219"/>
      <c r="D63" s="392"/>
      <c r="E63" s="219"/>
      <c r="F63" s="392"/>
      <c r="G63" s="209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09"/>
    </row>
    <row r="64" spans="1:18" s="22" customFormat="1">
      <c r="A64" s="230"/>
      <c r="B64" s="233"/>
      <c r="C64" s="219"/>
      <c r="D64" s="392"/>
      <c r="E64" s="219"/>
      <c r="F64" s="392"/>
      <c r="G64" s="209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09"/>
    </row>
    <row r="65" spans="1:18" s="22" customFormat="1">
      <c r="A65" s="230"/>
      <c r="B65" s="233"/>
      <c r="C65" s="219"/>
      <c r="D65" s="392"/>
      <c r="E65" s="219"/>
      <c r="F65" s="392"/>
      <c r="G65" s="209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09"/>
    </row>
    <row r="66" spans="1:18" s="22" customFormat="1">
      <c r="A66" s="230"/>
      <c r="B66" s="233"/>
      <c r="C66" s="219"/>
      <c r="D66" s="392"/>
      <c r="E66" s="219"/>
      <c r="F66" s="392"/>
      <c r="G66" s="209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09"/>
    </row>
    <row r="67" spans="1:18" s="22" customFormat="1">
      <c r="A67" s="19"/>
      <c r="B67" s="26"/>
      <c r="C67" s="27"/>
      <c r="D67" s="28"/>
      <c r="E67" s="27"/>
      <c r="F67" s="28"/>
      <c r="G67" s="12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2"/>
    </row>
    <row r="68" spans="1:18">
      <c r="A68" s="66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1:18">
      <c r="A69" s="66"/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>
      <c r="A70" s="66"/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>
      <c r="B71" s="69"/>
      <c r="C71" s="70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  <c r="P71" s="72"/>
      <c r="Q71" s="65"/>
      <c r="R71" s="65"/>
    </row>
    <row r="72" spans="1:18">
      <c r="B72" s="69"/>
      <c r="C72" s="70"/>
      <c r="D72" s="70"/>
      <c r="E72" s="71"/>
      <c r="F72" s="64"/>
      <c r="G72" s="71"/>
      <c r="H72" s="71"/>
      <c r="I72" s="71"/>
      <c r="J72" s="71"/>
      <c r="K72" s="71"/>
      <c r="L72" s="71"/>
      <c r="M72" s="71"/>
      <c r="N72" s="71"/>
      <c r="O72" s="72"/>
      <c r="P72" s="72"/>
      <c r="Q72" s="65"/>
      <c r="R72" s="65"/>
    </row>
    <row r="73" spans="1:18">
      <c r="A73" s="74"/>
      <c r="E73" s="75"/>
      <c r="F73" s="61"/>
      <c r="G73" s="73"/>
      <c r="H73" s="63"/>
      <c r="I73" s="63"/>
      <c r="J73" s="63"/>
    </row>
    <row r="74" spans="1:18">
      <c r="A74" s="59"/>
      <c r="D74" s="60"/>
      <c r="E74" s="60"/>
      <c r="F74" s="61"/>
      <c r="G74" s="62"/>
      <c r="H74" s="63"/>
      <c r="I74" s="63"/>
      <c r="J74" s="63"/>
    </row>
    <row r="75" spans="1:18">
      <c r="A75" s="813" t="s">
        <v>75</v>
      </c>
      <c r="B75" s="813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3"/>
      <c r="R75" s="813"/>
    </row>
  </sheetData>
  <mergeCells count="218">
    <mergeCell ref="C59:D59"/>
    <mergeCell ref="K47:L47"/>
    <mergeCell ref="C56:D56"/>
    <mergeCell ref="G51:H51"/>
    <mergeCell ref="K53:L53"/>
    <mergeCell ref="I52:J52"/>
    <mergeCell ref="I51:J51"/>
    <mergeCell ref="M57:N57"/>
    <mergeCell ref="G59:H59"/>
    <mergeCell ref="I59:J59"/>
    <mergeCell ref="K59:L59"/>
    <mergeCell ref="M59:N59"/>
    <mergeCell ref="K54:L54"/>
    <mergeCell ref="M54:N54"/>
    <mergeCell ref="E55:F55"/>
    <mergeCell ref="G55:H55"/>
    <mergeCell ref="I55:J55"/>
    <mergeCell ref="K55:L55"/>
    <mergeCell ref="M55:N55"/>
    <mergeCell ref="M56:N56"/>
    <mergeCell ref="C57:D57"/>
    <mergeCell ref="K40:L40"/>
    <mergeCell ref="K57:L57"/>
    <mergeCell ref="E37:F37"/>
    <mergeCell ref="C47:D47"/>
    <mergeCell ref="C55:D55"/>
    <mergeCell ref="M47:N47"/>
    <mergeCell ref="C58:D58"/>
    <mergeCell ref="G58:H58"/>
    <mergeCell ref="I58:J58"/>
    <mergeCell ref="K58:L58"/>
    <mergeCell ref="M58:N58"/>
    <mergeCell ref="E36:F36"/>
    <mergeCell ref="C54:D54"/>
    <mergeCell ref="E54:F54"/>
    <mergeCell ref="G54:H54"/>
    <mergeCell ref="I54:J54"/>
    <mergeCell ref="C48:D48"/>
    <mergeCell ref="E47:F47"/>
    <mergeCell ref="E38:F38"/>
    <mergeCell ref="E39:F39"/>
    <mergeCell ref="E40:F40"/>
    <mergeCell ref="C39:D39"/>
    <mergeCell ref="C38:D38"/>
    <mergeCell ref="I36:J36"/>
    <mergeCell ref="I37:J37"/>
    <mergeCell ref="C40:D40"/>
    <mergeCell ref="G52:H52"/>
    <mergeCell ref="C49:D49"/>
    <mergeCell ref="C50:D50"/>
    <mergeCell ref="I46:J46"/>
    <mergeCell ref="I41:J41"/>
    <mergeCell ref="G37:H37"/>
    <mergeCell ref="C36:D36"/>
    <mergeCell ref="G36:H36"/>
    <mergeCell ref="C37:D37"/>
    <mergeCell ref="U45:V45"/>
    <mergeCell ref="S45:T45"/>
    <mergeCell ref="U41:V41"/>
    <mergeCell ref="Q40:R40"/>
    <mergeCell ref="O41:P41"/>
    <mergeCell ref="S41:T41"/>
    <mergeCell ref="U37:V37"/>
    <mergeCell ref="U38:V38"/>
    <mergeCell ref="S37:T37"/>
    <mergeCell ref="U39:V39"/>
    <mergeCell ref="S40:T40"/>
    <mergeCell ref="S39:T39"/>
    <mergeCell ref="S38:T38"/>
    <mergeCell ref="U40:V40"/>
    <mergeCell ref="O40:P40"/>
    <mergeCell ref="Q15:R15"/>
    <mergeCell ref="Q17:R17"/>
    <mergeCell ref="C51:D51"/>
    <mergeCell ref="C52:D52"/>
    <mergeCell ref="E48:F48"/>
    <mergeCell ref="I40:J40"/>
    <mergeCell ref="I48:J48"/>
    <mergeCell ref="I47:J47"/>
    <mergeCell ref="M39:N39"/>
    <mergeCell ref="M40:N40"/>
    <mergeCell ref="G47:H47"/>
    <mergeCell ref="G48:H48"/>
    <mergeCell ref="Q37:R37"/>
    <mergeCell ref="G49:H49"/>
    <mergeCell ref="I49:J49"/>
    <mergeCell ref="G40:H40"/>
    <mergeCell ref="G38:H38"/>
    <mergeCell ref="G39:H39"/>
    <mergeCell ref="K41:L41"/>
    <mergeCell ref="M41:N41"/>
    <mergeCell ref="Q35:R35"/>
    <mergeCell ref="Q36:R36"/>
    <mergeCell ref="Q39:R39"/>
    <mergeCell ref="Q38:R38"/>
    <mergeCell ref="K36:L36"/>
    <mergeCell ref="K37:L37"/>
    <mergeCell ref="K38:L38"/>
    <mergeCell ref="K39:L39"/>
    <mergeCell ref="M36:N36"/>
    <mergeCell ref="M37:N37"/>
    <mergeCell ref="O37:P37"/>
    <mergeCell ref="I38:J38"/>
    <mergeCell ref="I39:J39"/>
    <mergeCell ref="M38:N38"/>
    <mergeCell ref="O36:P36"/>
    <mergeCell ref="A75:R75"/>
    <mergeCell ref="G50:H50"/>
    <mergeCell ref="M53:N53"/>
    <mergeCell ref="O38:P38"/>
    <mergeCell ref="Q53:R53"/>
    <mergeCell ref="M52:N52"/>
    <mergeCell ref="O53:P53"/>
    <mergeCell ref="M48:N48"/>
    <mergeCell ref="M49:N49"/>
    <mergeCell ref="M50:N50"/>
    <mergeCell ref="M51:N51"/>
    <mergeCell ref="K49:L49"/>
    <mergeCell ref="K51:L51"/>
    <mergeCell ref="K48:L48"/>
    <mergeCell ref="O39:P39"/>
    <mergeCell ref="K50:L50"/>
    <mergeCell ref="K52:L52"/>
    <mergeCell ref="G53:H53"/>
    <mergeCell ref="G57:H57"/>
    <mergeCell ref="I57:J57"/>
    <mergeCell ref="I50:J50"/>
    <mergeCell ref="G56:H56"/>
    <mergeCell ref="I56:J56"/>
    <mergeCell ref="K56:L56"/>
    <mergeCell ref="C35:D35"/>
    <mergeCell ref="I10:J10"/>
    <mergeCell ref="G10:H10"/>
    <mergeCell ref="G11:H11"/>
    <mergeCell ref="I11:J11"/>
    <mergeCell ref="G35:H35"/>
    <mergeCell ref="E23:F23"/>
    <mergeCell ref="C27:D27"/>
    <mergeCell ref="E35:F35"/>
    <mergeCell ref="C23:D23"/>
    <mergeCell ref="I17:J17"/>
    <mergeCell ref="C21:D21"/>
    <mergeCell ref="E21:F21"/>
    <mergeCell ref="C10:D10"/>
    <mergeCell ref="E10:F10"/>
    <mergeCell ref="C11:D11"/>
    <mergeCell ref="C25:D25"/>
    <mergeCell ref="E11:F11"/>
    <mergeCell ref="I35:J35"/>
    <mergeCell ref="E27:F27"/>
    <mergeCell ref="E25:F25"/>
    <mergeCell ref="G26:H26"/>
    <mergeCell ref="G27:H27"/>
    <mergeCell ref="G21:H21"/>
    <mergeCell ref="M13:N13"/>
    <mergeCell ref="M14:N14"/>
    <mergeCell ref="K13:L13"/>
    <mergeCell ref="Q10:R10"/>
    <mergeCell ref="K10:L10"/>
    <mergeCell ref="O10:P10"/>
    <mergeCell ref="Q11:R11"/>
    <mergeCell ref="O12:P12"/>
    <mergeCell ref="O11:P11"/>
    <mergeCell ref="M11:N11"/>
    <mergeCell ref="M12:N12"/>
    <mergeCell ref="K11:L11"/>
    <mergeCell ref="K12:L12"/>
    <mergeCell ref="Q12:R12"/>
    <mergeCell ref="M10:N10"/>
    <mergeCell ref="Q13:R13"/>
    <mergeCell ref="O13:P13"/>
    <mergeCell ref="Q14:R14"/>
    <mergeCell ref="O14:P14"/>
    <mergeCell ref="M15:N15"/>
    <mergeCell ref="M17:N17"/>
    <mergeCell ref="K14:L14"/>
    <mergeCell ref="K15:L15"/>
    <mergeCell ref="O17:P17"/>
    <mergeCell ref="K35:L35"/>
    <mergeCell ref="I27:J27"/>
    <mergeCell ref="K27:L27"/>
    <mergeCell ref="O35:P35"/>
    <mergeCell ref="K23:L23"/>
    <mergeCell ref="K25:L25"/>
    <mergeCell ref="K26:L26"/>
    <mergeCell ref="I26:J26"/>
    <mergeCell ref="O15:P15"/>
    <mergeCell ref="I21:J21"/>
    <mergeCell ref="K21:L21"/>
    <mergeCell ref="K17:L17"/>
    <mergeCell ref="M35:N35"/>
    <mergeCell ref="M21:N21"/>
    <mergeCell ref="I24:J24"/>
    <mergeCell ref="K24:L24"/>
    <mergeCell ref="M24:N24"/>
    <mergeCell ref="K16:L16"/>
    <mergeCell ref="M16:N16"/>
    <mergeCell ref="O16:P16"/>
    <mergeCell ref="Q16:R16"/>
    <mergeCell ref="C22:D22"/>
    <mergeCell ref="E22:F22"/>
    <mergeCell ref="G22:H22"/>
    <mergeCell ref="I22:J22"/>
    <mergeCell ref="K22:L22"/>
    <mergeCell ref="M22:N22"/>
    <mergeCell ref="M27:N27"/>
    <mergeCell ref="G23:H23"/>
    <mergeCell ref="I23:J23"/>
    <mergeCell ref="M23:N23"/>
    <mergeCell ref="G25:H25"/>
    <mergeCell ref="I25:J25"/>
    <mergeCell ref="M25:N25"/>
    <mergeCell ref="C26:D26"/>
    <mergeCell ref="E26:F26"/>
    <mergeCell ref="M26:N26"/>
    <mergeCell ref="C24:D24"/>
    <mergeCell ref="E24:F24"/>
    <mergeCell ref="G24:H24"/>
  </mergeCells>
  <phoneticPr fontId="22"/>
  <printOptions horizontalCentered="1"/>
  <pageMargins left="0.23622047244094488" right="0.23622047244094488" top="0.39370078740157483" bottom="0.39370078740157483" header="0" footer="0"/>
  <pageSetup paperSize="9" scale="59" orientation="portrait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W70"/>
  <sheetViews>
    <sheetView view="pageBreakPreview" topLeftCell="A40" zoomScale="85" zoomScaleNormal="100" zoomScaleSheetLayoutView="85" workbookViewId="0">
      <selection activeCell="A6" sqref="A6"/>
    </sheetView>
  </sheetViews>
  <sheetFormatPr baseColWidth="10" defaultColWidth="9" defaultRowHeight="13"/>
  <cols>
    <col min="1" max="1" width="26.1640625" style="120" customWidth="1"/>
    <col min="2" max="2" width="13" style="120" customWidth="1"/>
    <col min="3" max="22" width="5.6640625" style="120" customWidth="1"/>
    <col min="23" max="16384" width="9" style="120"/>
  </cols>
  <sheetData>
    <row r="1" spans="1:23" s="104" customFormat="1" ht="59">
      <c r="A1" s="98" t="s">
        <v>64</v>
      </c>
      <c r="B1" s="99"/>
      <c r="C1" s="99"/>
      <c r="D1" s="99"/>
      <c r="E1" s="99"/>
      <c r="F1" s="100"/>
      <c r="G1" s="100"/>
      <c r="H1" s="100"/>
      <c r="I1" s="100"/>
      <c r="J1" s="101"/>
      <c r="K1" s="100"/>
      <c r="L1" s="102"/>
      <c r="M1" s="100"/>
      <c r="N1" s="103"/>
      <c r="O1" s="100"/>
      <c r="P1" s="100"/>
      <c r="Q1" s="100"/>
      <c r="R1" s="100"/>
      <c r="S1" s="100"/>
      <c r="T1" s="100"/>
      <c r="U1" s="100"/>
      <c r="V1" s="100"/>
    </row>
    <row r="2" spans="1:23" s="108" customFormat="1" ht="18">
      <c r="A2" s="438"/>
      <c r="B2" s="438"/>
      <c r="C2" s="438"/>
      <c r="D2" s="438"/>
      <c r="E2" s="438"/>
      <c r="F2" s="439"/>
      <c r="G2" s="440"/>
      <c r="H2" s="439"/>
      <c r="I2" s="439"/>
      <c r="J2" s="439"/>
      <c r="K2" s="439"/>
      <c r="L2" s="440"/>
      <c r="M2" s="439"/>
      <c r="N2" s="439"/>
      <c r="O2" s="439"/>
      <c r="P2" s="439"/>
      <c r="Q2" s="439"/>
      <c r="R2" s="439"/>
      <c r="S2" s="439"/>
      <c r="T2" s="439"/>
      <c r="U2" s="439"/>
      <c r="V2" s="208" t="s">
        <v>226</v>
      </c>
    </row>
    <row r="3" spans="1:23" s="110" customFormat="1" ht="16">
      <c r="A3" s="244"/>
      <c r="B3" s="244"/>
      <c r="C3" s="244"/>
      <c r="D3" s="245"/>
      <c r="E3" s="246"/>
      <c r="F3" s="246"/>
      <c r="G3" s="246"/>
      <c r="H3" s="246"/>
      <c r="I3" s="246"/>
      <c r="J3" s="246"/>
      <c r="K3" s="247"/>
      <c r="L3" s="248"/>
      <c r="M3" s="244"/>
      <c r="N3" s="246"/>
      <c r="O3" s="247"/>
      <c r="P3" s="244"/>
      <c r="Q3" s="244"/>
      <c r="R3" s="244"/>
      <c r="S3" s="244"/>
      <c r="T3" s="244"/>
      <c r="U3" s="244"/>
      <c r="V3" s="249" t="s">
        <v>2</v>
      </c>
      <c r="W3" s="250"/>
    </row>
    <row r="4" spans="1:23" s="110" customFormat="1" ht="16">
      <c r="A4" s="244"/>
      <c r="B4" s="244"/>
      <c r="C4" s="244"/>
      <c r="D4" s="245"/>
      <c r="E4" s="246"/>
      <c r="F4" s="246"/>
      <c r="G4" s="246"/>
      <c r="H4" s="246"/>
      <c r="I4" s="246"/>
      <c r="J4" s="246"/>
      <c r="K4" s="247"/>
      <c r="L4" s="248"/>
      <c r="M4" s="244"/>
      <c r="N4" s="246"/>
      <c r="O4" s="247"/>
      <c r="P4" s="244"/>
      <c r="Q4" s="244"/>
      <c r="R4" s="244"/>
      <c r="S4" s="244"/>
      <c r="T4" s="244"/>
      <c r="U4" s="244"/>
      <c r="V4" s="249"/>
      <c r="W4" s="250"/>
    </row>
    <row r="5" spans="1:23" s="110" customFormat="1" ht="16">
      <c r="A5" s="244"/>
      <c r="B5" s="244"/>
      <c r="C5" s="244"/>
      <c r="D5" s="245"/>
      <c r="E5" s="246"/>
      <c r="F5" s="246"/>
      <c r="G5" s="246"/>
      <c r="H5" s="246"/>
      <c r="I5" s="246"/>
      <c r="J5" s="246"/>
      <c r="K5" s="247"/>
      <c r="L5" s="248"/>
      <c r="M5" s="244"/>
      <c r="N5" s="246"/>
      <c r="O5" s="247"/>
      <c r="P5" s="244"/>
      <c r="Q5" s="244"/>
      <c r="R5" s="244"/>
      <c r="S5" s="244"/>
      <c r="T5" s="244"/>
      <c r="U5" s="244"/>
      <c r="V5" s="244"/>
      <c r="W5" s="250"/>
    </row>
    <row r="6" spans="1:23" s="111" customFormat="1" ht="29" thickBot="1">
      <c r="A6" s="251" t="s">
        <v>300</v>
      </c>
      <c r="B6" s="252"/>
      <c r="C6" s="253"/>
      <c r="D6" s="254"/>
      <c r="E6" s="255"/>
      <c r="F6" s="253"/>
      <c r="G6" s="256"/>
      <c r="H6" s="257"/>
      <c r="I6" s="256"/>
      <c r="J6" s="254"/>
      <c r="K6" s="253"/>
      <c r="L6" s="253"/>
      <c r="M6" s="253"/>
      <c r="N6" s="257"/>
      <c r="O6" s="253"/>
      <c r="P6" s="253"/>
      <c r="Q6" s="253"/>
      <c r="R6" s="253"/>
      <c r="S6" s="253"/>
      <c r="T6" s="253"/>
      <c r="U6" s="253"/>
      <c r="V6" s="253"/>
      <c r="W6" s="258"/>
    </row>
    <row r="7" spans="1:23" s="113" customFormat="1" ht="17" thickTop="1">
      <c r="A7" s="259"/>
      <c r="B7" s="954" t="s">
        <v>216</v>
      </c>
      <c r="C7" s="890" t="s">
        <v>389</v>
      </c>
      <c r="D7" s="955"/>
      <c r="E7" s="890" t="s">
        <v>378</v>
      </c>
      <c r="F7" s="891"/>
      <c r="G7" s="890" t="s">
        <v>399</v>
      </c>
      <c r="H7" s="891"/>
      <c r="I7" s="890"/>
      <c r="J7" s="891"/>
      <c r="K7" s="955"/>
      <c r="L7" s="955"/>
      <c r="M7" s="955"/>
      <c r="N7" s="955"/>
      <c r="O7" s="955" t="s">
        <v>227</v>
      </c>
      <c r="P7" s="955"/>
      <c r="Q7" s="955" t="s">
        <v>228</v>
      </c>
      <c r="R7" s="955"/>
      <c r="S7" s="955" t="s">
        <v>297</v>
      </c>
      <c r="T7" s="955"/>
      <c r="U7" s="955" t="s">
        <v>448</v>
      </c>
      <c r="V7" s="955"/>
      <c r="W7" s="260"/>
    </row>
    <row r="8" spans="1:23" s="113" customFormat="1" ht="17" thickBot="1">
      <c r="A8" s="174" t="s">
        <v>0</v>
      </c>
      <c r="B8" s="984"/>
      <c r="C8" s="978" t="s">
        <v>74</v>
      </c>
      <c r="D8" s="979"/>
      <c r="E8" s="978" t="s">
        <v>249</v>
      </c>
      <c r="F8" s="979"/>
      <c r="G8" s="978" t="s">
        <v>394</v>
      </c>
      <c r="H8" s="979"/>
      <c r="I8" s="984"/>
      <c r="J8" s="984"/>
      <c r="K8" s="984"/>
      <c r="L8" s="984"/>
      <c r="M8" s="984"/>
      <c r="N8" s="984"/>
      <c r="O8" s="984" t="s">
        <v>394</v>
      </c>
      <c r="P8" s="984"/>
      <c r="Q8" s="984" t="s">
        <v>398</v>
      </c>
      <c r="R8" s="984"/>
      <c r="S8" s="984" t="s">
        <v>394</v>
      </c>
      <c r="T8" s="984"/>
      <c r="U8" s="984" t="s">
        <v>449</v>
      </c>
      <c r="V8" s="984"/>
      <c r="W8" s="260"/>
    </row>
    <row r="9" spans="1:23" s="113" customFormat="1" ht="17" thickTop="1">
      <c r="A9" s="261" t="s">
        <v>303</v>
      </c>
      <c r="B9" s="739" t="s">
        <v>609</v>
      </c>
      <c r="C9" s="241">
        <v>44046</v>
      </c>
      <c r="D9" s="262">
        <f>C9</f>
        <v>44046</v>
      </c>
      <c r="E9" s="241">
        <f>D9</f>
        <v>44046</v>
      </c>
      <c r="F9" s="262">
        <f>E9+1</f>
        <v>44047</v>
      </c>
      <c r="G9" s="883">
        <f>C9+4</f>
        <v>44050</v>
      </c>
      <c r="H9" s="906"/>
      <c r="I9" s="906"/>
      <c r="J9" s="906"/>
      <c r="K9" s="906"/>
      <c r="L9" s="906"/>
      <c r="M9" s="906"/>
      <c r="N9" s="906"/>
      <c r="O9" s="906">
        <f>F9+10</f>
        <v>44057</v>
      </c>
      <c r="P9" s="906"/>
      <c r="Q9" s="906">
        <f>O9+1</f>
        <v>44058</v>
      </c>
      <c r="R9" s="906"/>
      <c r="S9" s="906">
        <f>Q9+6</f>
        <v>44064</v>
      </c>
      <c r="T9" s="906"/>
      <c r="U9" s="906">
        <f>G9+16</f>
        <v>44066</v>
      </c>
      <c r="V9" s="906"/>
      <c r="W9" s="260"/>
    </row>
    <row r="10" spans="1:23" s="113" customFormat="1" ht="16">
      <c r="A10" s="263" t="s">
        <v>342</v>
      </c>
      <c r="B10" s="740" t="s">
        <v>610</v>
      </c>
      <c r="C10" s="404">
        <f>C9+7</f>
        <v>44053</v>
      </c>
      <c r="D10" s="264">
        <f t="shared" ref="D10:E10" si="0">C10</f>
        <v>44053</v>
      </c>
      <c r="E10" s="404">
        <f t="shared" si="0"/>
        <v>44053</v>
      </c>
      <c r="F10" s="264">
        <f t="shared" ref="F10:F13" si="1">E10+1</f>
        <v>44054</v>
      </c>
      <c r="G10" s="879">
        <f>G9+7</f>
        <v>44057</v>
      </c>
      <c r="H10" s="907"/>
      <c r="I10" s="907"/>
      <c r="J10" s="907"/>
      <c r="K10" s="907"/>
      <c r="L10" s="907"/>
      <c r="M10" s="907"/>
      <c r="N10" s="907"/>
      <c r="O10" s="907">
        <f t="shared" ref="O10:O13" si="2">F10+10</f>
        <v>44064</v>
      </c>
      <c r="P10" s="907"/>
      <c r="Q10" s="907">
        <f t="shared" ref="Q10:Q13" si="3">O10+1</f>
        <v>44065</v>
      </c>
      <c r="R10" s="907"/>
      <c r="S10" s="907">
        <f t="shared" ref="S10:S13" si="4">Q10+6</f>
        <v>44071</v>
      </c>
      <c r="T10" s="907"/>
      <c r="U10" s="907">
        <f t="shared" ref="U10:U13" si="5">G10+16</f>
        <v>44073</v>
      </c>
      <c r="V10" s="907"/>
      <c r="W10" s="260"/>
    </row>
    <row r="11" spans="1:23" s="113" customFormat="1" ht="16">
      <c r="A11" s="263" t="s">
        <v>611</v>
      </c>
      <c r="B11" s="740" t="s">
        <v>612</v>
      </c>
      <c r="C11" s="404">
        <f t="shared" ref="C11:C13" si="6">C10+7</f>
        <v>44060</v>
      </c>
      <c r="D11" s="264">
        <f t="shared" ref="D11:E11" si="7">C11</f>
        <v>44060</v>
      </c>
      <c r="E11" s="404">
        <f t="shared" si="7"/>
        <v>44060</v>
      </c>
      <c r="F11" s="264">
        <f t="shared" si="1"/>
        <v>44061</v>
      </c>
      <c r="G11" s="879">
        <f>G10+7</f>
        <v>44064</v>
      </c>
      <c r="H11" s="907"/>
      <c r="I11" s="907"/>
      <c r="J11" s="907"/>
      <c r="K11" s="907"/>
      <c r="L11" s="907"/>
      <c r="M11" s="907"/>
      <c r="N11" s="907"/>
      <c r="O11" s="907">
        <f t="shared" si="2"/>
        <v>44071</v>
      </c>
      <c r="P11" s="907"/>
      <c r="Q11" s="907">
        <f t="shared" si="3"/>
        <v>44072</v>
      </c>
      <c r="R11" s="907"/>
      <c r="S11" s="907">
        <f t="shared" si="4"/>
        <v>44078</v>
      </c>
      <c r="T11" s="907"/>
      <c r="U11" s="907">
        <f t="shared" si="5"/>
        <v>44080</v>
      </c>
      <c r="V11" s="907"/>
      <c r="W11" s="260"/>
    </row>
    <row r="12" spans="1:23" s="113" customFormat="1" ht="16">
      <c r="A12" s="263" t="s">
        <v>296</v>
      </c>
      <c r="B12" s="740" t="s">
        <v>613</v>
      </c>
      <c r="C12" s="404">
        <f t="shared" si="6"/>
        <v>44067</v>
      </c>
      <c r="D12" s="264">
        <f t="shared" ref="D12:E12" si="8">C12</f>
        <v>44067</v>
      </c>
      <c r="E12" s="404">
        <f t="shared" si="8"/>
        <v>44067</v>
      </c>
      <c r="F12" s="264">
        <f t="shared" si="1"/>
        <v>44068</v>
      </c>
      <c r="G12" s="879">
        <f>G11+7</f>
        <v>44071</v>
      </c>
      <c r="H12" s="907"/>
      <c r="I12" s="907"/>
      <c r="J12" s="907"/>
      <c r="K12" s="907"/>
      <c r="L12" s="907"/>
      <c r="M12" s="907"/>
      <c r="N12" s="907"/>
      <c r="O12" s="907">
        <f t="shared" si="2"/>
        <v>44078</v>
      </c>
      <c r="P12" s="907"/>
      <c r="Q12" s="907">
        <f t="shared" si="3"/>
        <v>44079</v>
      </c>
      <c r="R12" s="907"/>
      <c r="S12" s="907">
        <f t="shared" si="4"/>
        <v>44085</v>
      </c>
      <c r="T12" s="907"/>
      <c r="U12" s="907">
        <f t="shared" si="5"/>
        <v>44087</v>
      </c>
      <c r="V12" s="907"/>
      <c r="W12" s="260"/>
    </row>
    <row r="13" spans="1:23" s="653" customFormat="1" ht="17" thickBot="1">
      <c r="A13" s="568" t="s">
        <v>303</v>
      </c>
      <c r="B13" s="741" t="s">
        <v>614</v>
      </c>
      <c r="C13" s="405">
        <f t="shared" si="6"/>
        <v>44074</v>
      </c>
      <c r="D13" s="406">
        <f t="shared" ref="D13:E13" si="9">C13</f>
        <v>44074</v>
      </c>
      <c r="E13" s="405">
        <f t="shared" si="9"/>
        <v>44074</v>
      </c>
      <c r="F13" s="406">
        <f t="shared" si="1"/>
        <v>44075</v>
      </c>
      <c r="G13" s="881">
        <f>G12+7</f>
        <v>44078</v>
      </c>
      <c r="H13" s="908"/>
      <c r="I13" s="908"/>
      <c r="J13" s="908"/>
      <c r="K13" s="908"/>
      <c r="L13" s="908"/>
      <c r="M13" s="908"/>
      <c r="N13" s="908"/>
      <c r="O13" s="908">
        <f t="shared" si="2"/>
        <v>44085</v>
      </c>
      <c r="P13" s="908"/>
      <c r="Q13" s="908">
        <f t="shared" si="3"/>
        <v>44086</v>
      </c>
      <c r="R13" s="908"/>
      <c r="S13" s="908">
        <f t="shared" si="4"/>
        <v>44092</v>
      </c>
      <c r="T13" s="908"/>
      <c r="U13" s="908">
        <f t="shared" si="5"/>
        <v>44094</v>
      </c>
      <c r="V13" s="908"/>
      <c r="W13" s="260"/>
    </row>
    <row r="14" spans="1:23" s="113" customFormat="1" ht="17" thickTop="1">
      <c r="A14" s="265"/>
      <c r="B14" s="456"/>
      <c r="C14" s="297"/>
      <c r="D14" s="298"/>
      <c r="E14" s="297"/>
      <c r="F14" s="298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0"/>
    </row>
    <row r="15" spans="1:23" s="113" customFormat="1" ht="16">
      <c r="A15" s="265"/>
      <c r="B15" s="266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0"/>
    </row>
    <row r="16" spans="1:23" s="111" customFormat="1" ht="29" thickBot="1">
      <c r="A16" s="251" t="s">
        <v>145</v>
      </c>
      <c r="B16" s="252"/>
      <c r="C16" s="253"/>
      <c r="D16" s="254"/>
      <c r="E16" s="255"/>
      <c r="F16" s="253"/>
      <c r="G16" s="256"/>
      <c r="H16" s="257"/>
      <c r="I16" s="256"/>
      <c r="J16" s="254"/>
      <c r="K16" s="253"/>
      <c r="L16" s="253"/>
      <c r="M16" s="253"/>
      <c r="N16" s="257"/>
      <c r="O16" s="253"/>
      <c r="P16" s="253"/>
      <c r="Q16" s="253"/>
      <c r="R16" s="253"/>
      <c r="S16" s="253"/>
      <c r="T16" s="253"/>
      <c r="U16" s="253"/>
      <c r="V16" s="253"/>
      <c r="W16" s="258"/>
    </row>
    <row r="17" spans="1:23" s="113" customFormat="1" ht="17" thickTop="1">
      <c r="A17" s="259"/>
      <c r="B17" s="954" t="s">
        <v>1</v>
      </c>
      <c r="C17" s="985" t="s">
        <v>383</v>
      </c>
      <c r="D17" s="986"/>
      <c r="E17" s="948" t="s">
        <v>403</v>
      </c>
      <c r="F17" s="949"/>
      <c r="G17" s="948" t="s">
        <v>404</v>
      </c>
      <c r="H17" s="949"/>
      <c r="I17" s="948"/>
      <c r="J17" s="949"/>
      <c r="K17" s="948" t="s">
        <v>405</v>
      </c>
      <c r="L17" s="949"/>
      <c r="M17" s="948" t="s">
        <v>406</v>
      </c>
      <c r="N17" s="949"/>
      <c r="O17" s="948" t="s">
        <v>407</v>
      </c>
      <c r="P17" s="949"/>
      <c r="Q17" s="948"/>
      <c r="R17" s="949"/>
      <c r="S17" s="955"/>
      <c r="T17" s="955"/>
      <c r="U17" s="955"/>
      <c r="V17" s="955"/>
    </row>
    <row r="18" spans="1:23" s="113" customFormat="1" ht="17" thickBot="1">
      <c r="A18" s="189" t="s">
        <v>0</v>
      </c>
      <c r="B18" s="951"/>
      <c r="C18" s="961" t="s">
        <v>408</v>
      </c>
      <c r="D18" s="962"/>
      <c r="E18" s="978" t="s">
        <v>395</v>
      </c>
      <c r="F18" s="979"/>
      <c r="G18" s="980" t="s">
        <v>397</v>
      </c>
      <c r="H18" s="981"/>
      <c r="I18" s="982"/>
      <c r="J18" s="983"/>
      <c r="K18" s="982" t="s">
        <v>394</v>
      </c>
      <c r="L18" s="983"/>
      <c r="M18" s="982" t="s">
        <v>393</v>
      </c>
      <c r="N18" s="983"/>
      <c r="O18" s="982" t="s">
        <v>397</v>
      </c>
      <c r="P18" s="983"/>
      <c r="Q18" s="982"/>
      <c r="R18" s="983"/>
      <c r="S18" s="951"/>
      <c r="T18" s="951"/>
      <c r="U18" s="951"/>
      <c r="V18" s="951"/>
    </row>
    <row r="19" spans="1:23" s="627" customFormat="1" ht="17" thickTop="1">
      <c r="A19" s="261" t="s">
        <v>410</v>
      </c>
      <c r="B19" s="694" t="s">
        <v>572</v>
      </c>
      <c r="C19" s="241">
        <v>44046</v>
      </c>
      <c r="D19" s="262">
        <f>C19+1</f>
        <v>44047</v>
      </c>
      <c r="E19" s="695">
        <f>D19</f>
        <v>44047</v>
      </c>
      <c r="F19" s="262">
        <f>E19</f>
        <v>44047</v>
      </c>
      <c r="G19" s="696">
        <f t="shared" ref="G19" si="10">E19+1</f>
        <v>44048</v>
      </c>
      <c r="H19" s="262">
        <f t="shared" ref="H19" si="11">G19</f>
        <v>44048</v>
      </c>
      <c r="I19" s="988"/>
      <c r="J19" s="906"/>
      <c r="K19" s="906">
        <f>C19+11</f>
        <v>44057</v>
      </c>
      <c r="L19" s="906"/>
      <c r="M19" s="906">
        <f>K19+10</f>
        <v>44067</v>
      </c>
      <c r="N19" s="906"/>
      <c r="O19" s="906">
        <f>M19+9</f>
        <v>44076</v>
      </c>
      <c r="P19" s="906"/>
      <c r="Q19" s="977"/>
      <c r="R19" s="977"/>
      <c r="S19" s="977"/>
      <c r="T19" s="977"/>
      <c r="U19" s="977"/>
      <c r="V19" s="977"/>
    </row>
    <row r="20" spans="1:23" s="627" customFormat="1" ht="16">
      <c r="A20" s="697" t="s">
        <v>411</v>
      </c>
      <c r="B20" s="698" t="s">
        <v>573</v>
      </c>
      <c r="C20" s="404">
        <f>C19+7</f>
        <v>44053</v>
      </c>
      <c r="D20" s="264">
        <f>C20+1</f>
        <v>44054</v>
      </c>
      <c r="E20" s="629">
        <f>D20</f>
        <v>44054</v>
      </c>
      <c r="F20" s="264">
        <f>E20</f>
        <v>44054</v>
      </c>
      <c r="G20" s="699">
        <f>E20+1</f>
        <v>44055</v>
      </c>
      <c r="H20" s="264">
        <f>G20</f>
        <v>44055</v>
      </c>
      <c r="I20" s="879"/>
      <c r="J20" s="907"/>
      <c r="K20" s="878">
        <f>C20+11</f>
        <v>44064</v>
      </c>
      <c r="L20" s="879"/>
      <c r="M20" s="878">
        <f>K20+10</f>
        <v>44074</v>
      </c>
      <c r="N20" s="879"/>
      <c r="O20" s="878">
        <f>M20+9</f>
        <v>44083</v>
      </c>
      <c r="P20" s="879"/>
      <c r="Q20" s="975"/>
      <c r="R20" s="975"/>
      <c r="S20" s="975"/>
      <c r="T20" s="975"/>
      <c r="U20" s="975"/>
      <c r="V20" s="975"/>
    </row>
    <row r="21" spans="1:23" s="627" customFormat="1" ht="16">
      <c r="A21" s="263" t="s">
        <v>409</v>
      </c>
      <c r="B21" s="731" t="s">
        <v>574</v>
      </c>
      <c r="C21" s="404">
        <f>C20+7</f>
        <v>44060</v>
      </c>
      <c r="D21" s="264">
        <f>C21+1</f>
        <v>44061</v>
      </c>
      <c r="E21" s="629">
        <f t="shared" ref="E21" si="12">D21</f>
        <v>44061</v>
      </c>
      <c r="F21" s="264">
        <f>E21</f>
        <v>44061</v>
      </c>
      <c r="G21" s="699">
        <f t="shared" ref="G21:G23" si="13">E21+1</f>
        <v>44062</v>
      </c>
      <c r="H21" s="264">
        <f t="shared" ref="H21:H23" si="14">G21</f>
        <v>44062</v>
      </c>
      <c r="I21" s="987"/>
      <c r="J21" s="907"/>
      <c r="K21" s="907">
        <f t="shared" ref="K21:K23" si="15">C21+11</f>
        <v>44071</v>
      </c>
      <c r="L21" s="907"/>
      <c r="M21" s="907">
        <f>K21+10</f>
        <v>44081</v>
      </c>
      <c r="N21" s="907"/>
      <c r="O21" s="907">
        <f t="shared" ref="O21:O23" si="16">M21+9</f>
        <v>44090</v>
      </c>
      <c r="P21" s="907"/>
      <c r="Q21" s="975"/>
      <c r="R21" s="975"/>
      <c r="S21" s="975"/>
      <c r="T21" s="975"/>
      <c r="U21" s="975"/>
      <c r="V21" s="975"/>
    </row>
    <row r="22" spans="1:23" s="653" customFormat="1" ht="16">
      <c r="A22" s="263" t="s">
        <v>575</v>
      </c>
      <c r="B22" s="731" t="s">
        <v>576</v>
      </c>
      <c r="C22" s="404">
        <f>C21+7</f>
        <v>44067</v>
      </c>
      <c r="D22" s="264">
        <f>C22+1</f>
        <v>44068</v>
      </c>
      <c r="E22" s="629">
        <f t="shared" ref="E22:F22" si="17">D22</f>
        <v>44068</v>
      </c>
      <c r="F22" s="264">
        <f t="shared" si="17"/>
        <v>44068</v>
      </c>
      <c r="G22" s="699">
        <f t="shared" si="13"/>
        <v>44069</v>
      </c>
      <c r="H22" s="264">
        <f t="shared" si="14"/>
        <v>44069</v>
      </c>
      <c r="I22" s="987"/>
      <c r="J22" s="907"/>
      <c r="K22" s="907">
        <f t="shared" si="15"/>
        <v>44078</v>
      </c>
      <c r="L22" s="907"/>
      <c r="M22" s="907">
        <f t="shared" ref="M22:M23" si="18">K22+10</f>
        <v>44088</v>
      </c>
      <c r="N22" s="907"/>
      <c r="O22" s="907">
        <f t="shared" si="16"/>
        <v>44097</v>
      </c>
      <c r="P22" s="907"/>
      <c r="Q22" s="942"/>
      <c r="R22" s="942"/>
      <c r="S22" s="942"/>
      <c r="T22" s="942"/>
      <c r="U22" s="942"/>
      <c r="V22" s="942"/>
    </row>
    <row r="23" spans="1:23" s="653" customFormat="1" ht="17" thickBot="1">
      <c r="A23" s="669" t="s">
        <v>409</v>
      </c>
      <c r="B23" s="670" t="s">
        <v>442</v>
      </c>
      <c r="C23" s="671">
        <f>C22+7</f>
        <v>44074</v>
      </c>
      <c r="D23" s="672">
        <f>C23+1</f>
        <v>44075</v>
      </c>
      <c r="E23" s="673">
        <f t="shared" ref="E23:F23" si="19">D23</f>
        <v>44075</v>
      </c>
      <c r="F23" s="672">
        <f t="shared" si="19"/>
        <v>44075</v>
      </c>
      <c r="G23" s="674">
        <f t="shared" si="13"/>
        <v>44076</v>
      </c>
      <c r="H23" s="672">
        <f t="shared" si="14"/>
        <v>44076</v>
      </c>
      <c r="I23" s="989"/>
      <c r="J23" s="941"/>
      <c r="K23" s="941">
        <f t="shared" si="15"/>
        <v>44085</v>
      </c>
      <c r="L23" s="941"/>
      <c r="M23" s="941">
        <f t="shared" si="18"/>
        <v>44095</v>
      </c>
      <c r="N23" s="941"/>
      <c r="O23" s="941">
        <f t="shared" si="16"/>
        <v>44104</v>
      </c>
      <c r="P23" s="941"/>
      <c r="Q23" s="941"/>
      <c r="R23" s="941"/>
      <c r="S23" s="941"/>
      <c r="T23" s="941"/>
      <c r="U23" s="941"/>
      <c r="V23" s="941"/>
    </row>
    <row r="24" spans="1:23" s="113" customFormat="1" ht="17" thickTop="1">
      <c r="A24" s="265"/>
      <c r="B24" s="456"/>
      <c r="C24" s="267"/>
      <c r="D24" s="267"/>
      <c r="E24" s="297"/>
      <c r="F24" s="298"/>
      <c r="G24" s="297"/>
      <c r="H24" s="298"/>
      <c r="I24" s="297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0"/>
    </row>
    <row r="25" spans="1:23" s="114" customFormat="1" ht="16">
      <c r="A25" s="268"/>
      <c r="B25" s="269"/>
      <c r="C25" s="270"/>
      <c r="D25" s="271"/>
      <c r="E25" s="272"/>
      <c r="F25" s="271"/>
      <c r="G25" s="272"/>
      <c r="H25" s="271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4"/>
    </row>
    <row r="26" spans="1:23" s="111" customFormat="1" ht="29" thickBot="1">
      <c r="A26" s="700" t="s">
        <v>271</v>
      </c>
      <c r="B26" s="275"/>
      <c r="C26" s="276"/>
      <c r="D26" s="275"/>
      <c r="E26" s="500"/>
      <c r="F26" s="275"/>
      <c r="G26" s="277"/>
      <c r="H26" s="275"/>
      <c r="I26" s="277"/>
      <c r="J26" s="275"/>
      <c r="K26" s="277"/>
      <c r="L26" s="275"/>
      <c r="M26" s="278"/>
      <c r="N26" s="275"/>
      <c r="O26" s="275"/>
      <c r="P26" s="278"/>
      <c r="Q26" s="278"/>
      <c r="R26" s="278"/>
      <c r="S26" s="278"/>
      <c r="T26" s="278"/>
      <c r="U26" s="278"/>
      <c r="V26" s="278"/>
      <c r="W26" s="258"/>
    </row>
    <row r="27" spans="1:23" s="113" customFormat="1" ht="17" thickTop="1">
      <c r="A27" s="279"/>
      <c r="B27" s="954" t="s">
        <v>1</v>
      </c>
      <c r="C27" s="985" t="s">
        <v>400</v>
      </c>
      <c r="D27" s="986"/>
      <c r="E27" s="985" t="s">
        <v>378</v>
      </c>
      <c r="F27" s="986"/>
      <c r="G27" s="985" t="s">
        <v>386</v>
      </c>
      <c r="H27" s="986"/>
      <c r="I27" s="985"/>
      <c r="J27" s="986"/>
      <c r="K27" s="948" t="s">
        <v>287</v>
      </c>
      <c r="L27" s="949"/>
      <c r="M27" s="948" t="s">
        <v>288</v>
      </c>
      <c r="N27" s="949"/>
      <c r="O27" s="948"/>
      <c r="P27" s="949"/>
      <c r="Q27" s="948"/>
      <c r="R27" s="949"/>
      <c r="S27" s="948"/>
      <c r="T27" s="949"/>
      <c r="U27" s="955"/>
      <c r="V27" s="955"/>
      <c r="W27" s="260"/>
    </row>
    <row r="28" spans="1:23" s="113" customFormat="1" ht="17" thickBot="1">
      <c r="A28" s="280" t="s">
        <v>76</v>
      </c>
      <c r="B28" s="951"/>
      <c r="C28" s="950" t="s">
        <v>396</v>
      </c>
      <c r="D28" s="950"/>
      <c r="E28" s="950" t="s">
        <v>78</v>
      </c>
      <c r="F28" s="950"/>
      <c r="G28" s="950" t="s">
        <v>68</v>
      </c>
      <c r="H28" s="950"/>
      <c r="I28" s="950"/>
      <c r="J28" s="950"/>
      <c r="K28" s="950" t="s">
        <v>397</v>
      </c>
      <c r="L28" s="950"/>
      <c r="M28" s="950" t="s">
        <v>401</v>
      </c>
      <c r="N28" s="950"/>
      <c r="O28" s="950"/>
      <c r="P28" s="950"/>
      <c r="Q28" s="950"/>
      <c r="R28" s="950"/>
      <c r="S28" s="950"/>
      <c r="T28" s="950"/>
      <c r="U28" s="950"/>
      <c r="V28" s="950"/>
      <c r="W28" s="260"/>
    </row>
    <row r="29" spans="1:23" s="113" customFormat="1" ht="17" thickTop="1">
      <c r="A29" s="281" t="s">
        <v>459</v>
      </c>
      <c r="B29" s="512" t="s">
        <v>539</v>
      </c>
      <c r="C29" s="241">
        <v>44048</v>
      </c>
      <c r="D29" s="262">
        <f>C29+1</f>
        <v>44049</v>
      </c>
      <c r="E29" s="241">
        <f>C29</f>
        <v>44048</v>
      </c>
      <c r="F29" s="262">
        <f>E29</f>
        <v>44048</v>
      </c>
      <c r="G29" s="241">
        <f>F29+2</f>
        <v>44050</v>
      </c>
      <c r="H29" s="262">
        <f>G29</f>
        <v>44050</v>
      </c>
      <c r="I29" s="241"/>
      <c r="J29" s="262"/>
      <c r="K29" s="976">
        <f>H29+19</f>
        <v>44069</v>
      </c>
      <c r="L29" s="976"/>
      <c r="M29" s="976">
        <f>K29+5</f>
        <v>44074</v>
      </c>
      <c r="N29" s="976"/>
      <c r="O29" s="976"/>
      <c r="P29" s="976"/>
      <c r="Q29" s="976"/>
      <c r="R29" s="976"/>
      <c r="S29" s="976"/>
      <c r="T29" s="976"/>
      <c r="U29" s="976"/>
      <c r="V29" s="976"/>
      <c r="W29" s="260"/>
    </row>
    <row r="30" spans="1:23" s="113" customFormat="1" ht="16">
      <c r="A30" s="283" t="s">
        <v>460</v>
      </c>
      <c r="B30" s="505" t="s">
        <v>540</v>
      </c>
      <c r="C30" s="404">
        <f>C29+7</f>
        <v>44055</v>
      </c>
      <c r="D30" s="264">
        <f>C30+1</f>
        <v>44056</v>
      </c>
      <c r="E30" s="404">
        <f t="shared" ref="E30:E33" si="20">C30</f>
        <v>44055</v>
      </c>
      <c r="F30" s="264">
        <f t="shared" ref="F30:F33" si="21">E30</f>
        <v>44055</v>
      </c>
      <c r="G30" s="404">
        <f t="shared" ref="G30:G33" si="22">F30+2</f>
        <v>44057</v>
      </c>
      <c r="H30" s="264">
        <f t="shared" ref="H30:H33" si="23">G30</f>
        <v>44057</v>
      </c>
      <c r="I30" s="404"/>
      <c r="J30" s="264"/>
      <c r="K30" s="965">
        <f t="shared" ref="K30:K33" si="24">H30+19</f>
        <v>44076</v>
      </c>
      <c r="L30" s="966"/>
      <c r="M30" s="968">
        <f t="shared" ref="M30:M33" si="25">K30+5</f>
        <v>44081</v>
      </c>
      <c r="N30" s="969"/>
      <c r="O30" s="965"/>
      <c r="P30" s="966"/>
      <c r="Q30" s="967"/>
      <c r="R30" s="967"/>
      <c r="S30" s="967"/>
      <c r="T30" s="967"/>
      <c r="U30" s="967"/>
      <c r="V30" s="967"/>
      <c r="W30" s="260"/>
    </row>
    <row r="31" spans="1:23" s="113" customFormat="1" ht="16">
      <c r="A31" s="516" t="s">
        <v>541</v>
      </c>
      <c r="B31" s="505" t="s">
        <v>542</v>
      </c>
      <c r="C31" s="404">
        <f t="shared" ref="C31:C33" si="26">C30+7</f>
        <v>44062</v>
      </c>
      <c r="D31" s="264">
        <f t="shared" ref="D31:D33" si="27">C31+1</f>
        <v>44063</v>
      </c>
      <c r="E31" s="404">
        <f t="shared" si="20"/>
        <v>44062</v>
      </c>
      <c r="F31" s="264">
        <f t="shared" si="21"/>
        <v>44062</v>
      </c>
      <c r="G31" s="404">
        <f t="shared" si="22"/>
        <v>44064</v>
      </c>
      <c r="H31" s="264">
        <f t="shared" si="23"/>
        <v>44064</v>
      </c>
      <c r="I31" s="404"/>
      <c r="J31" s="264"/>
      <c r="K31" s="965">
        <f t="shared" si="24"/>
        <v>44083</v>
      </c>
      <c r="L31" s="966"/>
      <c r="M31" s="965">
        <f t="shared" si="25"/>
        <v>44088</v>
      </c>
      <c r="N31" s="966"/>
      <c r="O31" s="965"/>
      <c r="P31" s="966"/>
      <c r="Q31" s="967"/>
      <c r="R31" s="967"/>
      <c r="S31" s="967"/>
      <c r="T31" s="967"/>
      <c r="U31" s="967"/>
      <c r="V31" s="967"/>
      <c r="W31" s="260"/>
    </row>
    <row r="32" spans="1:23" s="113" customFormat="1" ht="16">
      <c r="A32" s="283" t="s">
        <v>459</v>
      </c>
      <c r="B32" s="505" t="s">
        <v>543</v>
      </c>
      <c r="C32" s="404">
        <f t="shared" si="26"/>
        <v>44069</v>
      </c>
      <c r="D32" s="264">
        <f t="shared" si="27"/>
        <v>44070</v>
      </c>
      <c r="E32" s="404">
        <f t="shared" si="20"/>
        <v>44069</v>
      </c>
      <c r="F32" s="264">
        <f t="shared" si="21"/>
        <v>44069</v>
      </c>
      <c r="G32" s="404">
        <f t="shared" si="22"/>
        <v>44071</v>
      </c>
      <c r="H32" s="264">
        <f t="shared" si="23"/>
        <v>44071</v>
      </c>
      <c r="I32" s="404"/>
      <c r="J32" s="264"/>
      <c r="K32" s="965">
        <f t="shared" si="24"/>
        <v>44090</v>
      </c>
      <c r="L32" s="966"/>
      <c r="M32" s="965">
        <f t="shared" si="25"/>
        <v>44095</v>
      </c>
      <c r="N32" s="966"/>
      <c r="O32" s="965"/>
      <c r="P32" s="966"/>
      <c r="Q32" s="967"/>
      <c r="R32" s="967"/>
      <c r="S32" s="967"/>
      <c r="T32" s="967"/>
      <c r="U32" s="967"/>
      <c r="V32" s="967"/>
      <c r="W32" s="260"/>
    </row>
    <row r="33" spans="1:23" s="113" customFormat="1" ht="17" thickBot="1">
      <c r="A33" s="569" t="s">
        <v>460</v>
      </c>
      <c r="B33" s="570" t="s">
        <v>544</v>
      </c>
      <c r="C33" s="571">
        <f t="shared" si="26"/>
        <v>44076</v>
      </c>
      <c r="D33" s="561">
        <f t="shared" si="27"/>
        <v>44077</v>
      </c>
      <c r="E33" s="571">
        <f t="shared" si="20"/>
        <v>44076</v>
      </c>
      <c r="F33" s="561">
        <f t="shared" si="21"/>
        <v>44076</v>
      </c>
      <c r="G33" s="571">
        <f t="shared" si="22"/>
        <v>44078</v>
      </c>
      <c r="H33" s="561">
        <f t="shared" si="23"/>
        <v>44078</v>
      </c>
      <c r="I33" s="571"/>
      <c r="J33" s="561"/>
      <c r="K33" s="970">
        <f t="shared" si="24"/>
        <v>44097</v>
      </c>
      <c r="L33" s="971"/>
      <c r="M33" s="970">
        <f t="shared" si="25"/>
        <v>44102</v>
      </c>
      <c r="N33" s="971"/>
      <c r="O33" s="972"/>
      <c r="P33" s="973"/>
      <c r="Q33" s="974"/>
      <c r="R33" s="974"/>
      <c r="S33" s="974"/>
      <c r="T33" s="974"/>
      <c r="U33" s="974"/>
      <c r="V33" s="974"/>
      <c r="W33" s="260"/>
    </row>
    <row r="34" spans="1:23" s="113" customFormat="1" ht="17" thickTop="1">
      <c r="A34" s="572"/>
      <c r="B34" s="573"/>
      <c r="C34" s="574"/>
      <c r="D34" s="575"/>
      <c r="E34" s="574"/>
      <c r="F34" s="575"/>
      <c r="G34" s="574"/>
      <c r="H34" s="575"/>
      <c r="I34" s="574"/>
      <c r="J34" s="575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260"/>
    </row>
    <row r="35" spans="1:23" s="110" customFormat="1" ht="16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50"/>
    </row>
    <row r="36" spans="1:23" s="111" customFormat="1" ht="29" thickBot="1">
      <c r="A36" s="251" t="s">
        <v>272</v>
      </c>
      <c r="B36" s="285"/>
      <c r="C36" s="256"/>
      <c r="D36" s="481"/>
      <c r="E36" s="256"/>
      <c r="F36" s="256"/>
      <c r="G36" s="256"/>
      <c r="H36" s="256"/>
      <c r="I36" s="256"/>
      <c r="J36" s="256"/>
      <c r="K36" s="255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86"/>
      <c r="W36" s="258"/>
    </row>
    <row r="37" spans="1:23" s="113" customFormat="1" ht="17" thickTop="1">
      <c r="A37" s="287"/>
      <c r="B37" s="954" t="s">
        <v>1</v>
      </c>
      <c r="C37" s="890" t="s">
        <v>383</v>
      </c>
      <c r="D37" s="955"/>
      <c r="E37" s="956" t="s">
        <v>378</v>
      </c>
      <c r="F37" s="960"/>
      <c r="G37" s="890" t="s">
        <v>402</v>
      </c>
      <c r="H37" s="955"/>
      <c r="I37" s="890" t="s">
        <v>382</v>
      </c>
      <c r="J37" s="891"/>
      <c r="K37" s="890" t="s">
        <v>381</v>
      </c>
      <c r="L37" s="891"/>
      <c r="M37" s="948" t="s">
        <v>82</v>
      </c>
      <c r="N37" s="949"/>
      <c r="O37" s="948" t="s">
        <v>139</v>
      </c>
      <c r="P37" s="949"/>
      <c r="Q37" s="948" t="s">
        <v>462</v>
      </c>
      <c r="R37" s="949"/>
      <c r="S37" s="948"/>
      <c r="T37" s="949"/>
      <c r="U37" s="955"/>
      <c r="V37" s="955"/>
    </row>
    <row r="38" spans="1:23" s="113" customFormat="1" ht="17" thickBot="1">
      <c r="A38" s="189" t="s">
        <v>0</v>
      </c>
      <c r="B38" s="951"/>
      <c r="C38" s="963" t="s">
        <v>257</v>
      </c>
      <c r="D38" s="963"/>
      <c r="E38" s="964" t="s">
        <v>94</v>
      </c>
      <c r="F38" s="964"/>
      <c r="G38" s="963" t="s">
        <v>258</v>
      </c>
      <c r="H38" s="963"/>
      <c r="I38" s="963" t="s">
        <v>259</v>
      </c>
      <c r="J38" s="963"/>
      <c r="K38" s="951" t="s">
        <v>252</v>
      </c>
      <c r="L38" s="951"/>
      <c r="M38" s="961" t="s">
        <v>397</v>
      </c>
      <c r="N38" s="962"/>
      <c r="O38" s="961" t="s">
        <v>394</v>
      </c>
      <c r="P38" s="962"/>
      <c r="Q38" s="961" t="s">
        <v>398</v>
      </c>
      <c r="R38" s="962"/>
      <c r="S38" s="950"/>
      <c r="T38" s="950"/>
      <c r="U38" s="950"/>
      <c r="V38" s="950"/>
    </row>
    <row r="39" spans="1:23" s="113" customFormat="1" ht="17" thickTop="1">
      <c r="A39" s="261" t="s">
        <v>238</v>
      </c>
      <c r="B39" s="513" t="s">
        <v>545</v>
      </c>
      <c r="C39" s="241">
        <v>44044</v>
      </c>
      <c r="D39" s="418">
        <f>C39+1</f>
        <v>44045</v>
      </c>
      <c r="E39" s="628">
        <f>D39</f>
        <v>44045</v>
      </c>
      <c r="F39" s="469">
        <f>E39+1</f>
        <v>44046</v>
      </c>
      <c r="G39" s="580">
        <f>E39</f>
        <v>44045</v>
      </c>
      <c r="H39" s="262">
        <f>G39</f>
        <v>44045</v>
      </c>
      <c r="I39" s="882">
        <f>H39+2</f>
        <v>44047</v>
      </c>
      <c r="J39" s="883"/>
      <c r="K39" s="882">
        <f>I39+1</f>
        <v>44048</v>
      </c>
      <c r="L39" s="883"/>
      <c r="M39" s="882">
        <f>D39+10</f>
        <v>44055</v>
      </c>
      <c r="N39" s="883"/>
      <c r="O39" s="882">
        <f>M39+2</f>
        <v>44057</v>
      </c>
      <c r="P39" s="883"/>
      <c r="Q39" s="882">
        <f>M39+10</f>
        <v>44065</v>
      </c>
      <c r="R39" s="883"/>
      <c r="S39" s="976"/>
      <c r="T39" s="976"/>
      <c r="U39" s="976"/>
      <c r="V39" s="976"/>
    </row>
    <row r="40" spans="1:23" s="627" customFormat="1" ht="16">
      <c r="A40" s="635" t="s">
        <v>304</v>
      </c>
      <c r="B40" s="662" t="s">
        <v>546</v>
      </c>
      <c r="C40" s="436">
        <f>C39+7</f>
        <v>44051</v>
      </c>
      <c r="D40" s="663">
        <f>C40+1</f>
        <v>44052</v>
      </c>
      <c r="E40" s="664">
        <f>D40</f>
        <v>44052</v>
      </c>
      <c r="F40" s="437">
        <f t="shared" ref="F40:F43" si="28">E40+1</f>
        <v>44053</v>
      </c>
      <c r="G40" s="665">
        <f t="shared" ref="G40:G43" si="29">E40</f>
        <v>44052</v>
      </c>
      <c r="H40" s="437">
        <f t="shared" ref="H40:H43" si="30">G40</f>
        <v>44052</v>
      </c>
      <c r="I40" s="946">
        <f t="shared" ref="I40:I43" si="31">H40+2</f>
        <v>44054</v>
      </c>
      <c r="J40" s="947"/>
      <c r="K40" s="946">
        <f t="shared" ref="K40:K43" si="32">I40+1</f>
        <v>44055</v>
      </c>
      <c r="L40" s="947"/>
      <c r="M40" s="946">
        <f t="shared" ref="M40:M43" si="33">D40+10</f>
        <v>44062</v>
      </c>
      <c r="N40" s="947"/>
      <c r="O40" s="946">
        <f t="shared" ref="O40:O43" si="34">M40+2</f>
        <v>44064</v>
      </c>
      <c r="P40" s="947"/>
      <c r="Q40" s="946">
        <f t="shared" ref="Q40:Q43" si="35">M40+10</f>
        <v>44072</v>
      </c>
      <c r="R40" s="947"/>
      <c r="S40" s="990"/>
      <c r="T40" s="990"/>
      <c r="U40" s="990"/>
      <c r="V40" s="990"/>
    </row>
    <row r="41" spans="1:23" s="113" customFormat="1" ht="16">
      <c r="A41" s="263" t="s">
        <v>497</v>
      </c>
      <c r="B41" s="728" t="s">
        <v>489</v>
      </c>
      <c r="C41" s="648">
        <f>C40+7</f>
        <v>44058</v>
      </c>
      <c r="D41" s="726">
        <f>C41+1</f>
        <v>44059</v>
      </c>
      <c r="E41" s="649">
        <f>D41</f>
        <v>44059</v>
      </c>
      <c r="F41" s="632">
        <f t="shared" si="28"/>
        <v>44060</v>
      </c>
      <c r="G41" s="727">
        <f t="shared" si="29"/>
        <v>44059</v>
      </c>
      <c r="H41" s="632">
        <f t="shared" si="30"/>
        <v>44059</v>
      </c>
      <c r="I41" s="943">
        <f t="shared" si="31"/>
        <v>44061</v>
      </c>
      <c r="J41" s="944"/>
      <c r="K41" s="943">
        <f t="shared" si="32"/>
        <v>44062</v>
      </c>
      <c r="L41" s="944"/>
      <c r="M41" s="943">
        <f t="shared" si="33"/>
        <v>44069</v>
      </c>
      <c r="N41" s="944"/>
      <c r="O41" s="943">
        <f t="shared" si="34"/>
        <v>44071</v>
      </c>
      <c r="P41" s="944"/>
      <c r="Q41" s="943">
        <f t="shared" si="35"/>
        <v>44079</v>
      </c>
      <c r="R41" s="944"/>
      <c r="S41" s="967"/>
      <c r="T41" s="967"/>
      <c r="U41" s="967"/>
      <c r="V41" s="967"/>
    </row>
    <row r="42" spans="1:23" s="113" customFormat="1" ht="16">
      <c r="A42" s="263" t="s">
        <v>490</v>
      </c>
      <c r="B42" s="514" t="s">
        <v>547</v>
      </c>
      <c r="C42" s="404">
        <f>C41+7</f>
        <v>44065</v>
      </c>
      <c r="D42" s="419">
        <f>C42+1</f>
        <v>44066</v>
      </c>
      <c r="E42" s="629">
        <f>D42</f>
        <v>44066</v>
      </c>
      <c r="F42" s="264">
        <f t="shared" si="28"/>
        <v>44067</v>
      </c>
      <c r="G42" s="567">
        <f t="shared" si="29"/>
        <v>44066</v>
      </c>
      <c r="H42" s="264">
        <f t="shared" si="30"/>
        <v>44066</v>
      </c>
      <c r="I42" s="878">
        <f t="shared" si="31"/>
        <v>44068</v>
      </c>
      <c r="J42" s="879"/>
      <c r="K42" s="878">
        <f t="shared" si="32"/>
        <v>44069</v>
      </c>
      <c r="L42" s="879"/>
      <c r="M42" s="878">
        <f t="shared" si="33"/>
        <v>44076</v>
      </c>
      <c r="N42" s="879"/>
      <c r="O42" s="878">
        <f t="shared" si="34"/>
        <v>44078</v>
      </c>
      <c r="P42" s="879"/>
      <c r="Q42" s="878">
        <f t="shared" si="35"/>
        <v>44086</v>
      </c>
      <c r="R42" s="879"/>
      <c r="S42" s="967"/>
      <c r="T42" s="967"/>
      <c r="U42" s="967"/>
      <c r="V42" s="967"/>
    </row>
    <row r="43" spans="1:23" s="113" customFormat="1" ht="17" thickBot="1">
      <c r="A43" s="568" t="s">
        <v>238</v>
      </c>
      <c r="B43" s="631" t="s">
        <v>548</v>
      </c>
      <c r="C43" s="405">
        <f>C42+7</f>
        <v>44072</v>
      </c>
      <c r="D43" s="420">
        <f>C43+1</f>
        <v>44073</v>
      </c>
      <c r="E43" s="630">
        <f>D43</f>
        <v>44073</v>
      </c>
      <c r="F43" s="406">
        <f t="shared" si="28"/>
        <v>44074</v>
      </c>
      <c r="G43" s="581">
        <f t="shared" si="29"/>
        <v>44073</v>
      </c>
      <c r="H43" s="406">
        <f t="shared" si="30"/>
        <v>44073</v>
      </c>
      <c r="I43" s="880">
        <f t="shared" si="31"/>
        <v>44075</v>
      </c>
      <c r="J43" s="881"/>
      <c r="K43" s="880">
        <f t="shared" si="32"/>
        <v>44076</v>
      </c>
      <c r="L43" s="881"/>
      <c r="M43" s="880">
        <f t="shared" si="33"/>
        <v>44083</v>
      </c>
      <c r="N43" s="881"/>
      <c r="O43" s="880">
        <f t="shared" si="34"/>
        <v>44085</v>
      </c>
      <c r="P43" s="881"/>
      <c r="Q43" s="880">
        <f t="shared" si="35"/>
        <v>44093</v>
      </c>
      <c r="R43" s="881"/>
      <c r="S43" s="991"/>
      <c r="T43" s="991"/>
      <c r="U43" s="991"/>
      <c r="V43" s="991"/>
    </row>
    <row r="44" spans="1:23" s="113" customFormat="1" ht="17" thickTop="1">
      <c r="A44" s="265"/>
      <c r="B44" s="266"/>
      <c r="C44" s="297"/>
      <c r="D44" s="298"/>
      <c r="E44" s="267"/>
      <c r="F44" s="267"/>
      <c r="G44" s="297"/>
      <c r="H44" s="298"/>
      <c r="I44" s="297"/>
      <c r="J44" s="298"/>
      <c r="K44" s="297"/>
      <c r="L44" s="298"/>
      <c r="M44" s="297"/>
      <c r="N44" s="298"/>
      <c r="O44" s="267"/>
      <c r="P44" s="267"/>
      <c r="Q44" s="267"/>
      <c r="R44" s="267"/>
      <c r="S44" s="267"/>
      <c r="T44" s="267"/>
      <c r="U44" s="267"/>
      <c r="V44" s="267"/>
      <c r="W44" s="260"/>
    </row>
    <row r="45" spans="1:23" s="110" customFormat="1" ht="16">
      <c r="A45" s="244"/>
      <c r="B45" s="289"/>
      <c r="C45" s="290"/>
      <c r="D45" s="291"/>
      <c r="E45" s="290"/>
      <c r="F45" s="291"/>
      <c r="G45" s="290"/>
      <c r="H45" s="291"/>
      <c r="I45" s="292"/>
      <c r="J45" s="293"/>
      <c r="K45" s="292"/>
      <c r="L45" s="292"/>
      <c r="M45" s="292"/>
      <c r="N45" s="293"/>
      <c r="O45" s="293"/>
      <c r="P45" s="292"/>
      <c r="Q45" s="292"/>
      <c r="R45" s="292"/>
      <c r="S45" s="292"/>
      <c r="T45" s="292"/>
      <c r="U45" s="292"/>
      <c r="V45" s="292"/>
      <c r="W45" s="250"/>
    </row>
    <row r="46" spans="1:23" s="111" customFormat="1" ht="29" thickBot="1">
      <c r="A46" s="691" t="s">
        <v>272</v>
      </c>
      <c r="B46" s="252"/>
      <c r="C46" s="253"/>
      <c r="D46" s="254"/>
      <c r="E46" s="255"/>
      <c r="F46" s="253"/>
      <c r="G46" s="256"/>
      <c r="H46" s="257"/>
      <c r="I46" s="256"/>
      <c r="J46" s="254"/>
      <c r="K46" s="253"/>
      <c r="L46" s="253"/>
      <c r="M46" s="253"/>
      <c r="N46" s="257"/>
      <c r="O46" s="253"/>
      <c r="P46" s="253"/>
      <c r="Q46" s="253"/>
      <c r="R46" s="253"/>
      <c r="S46" s="253"/>
      <c r="T46" s="253"/>
      <c r="U46" s="253"/>
      <c r="V46" s="294"/>
      <c r="W46" s="258"/>
    </row>
    <row r="47" spans="1:23" s="113" customFormat="1" ht="17" thickTop="1">
      <c r="A47" s="259"/>
      <c r="B47" s="954" t="s">
        <v>1</v>
      </c>
      <c r="C47" s="890" t="s">
        <v>383</v>
      </c>
      <c r="D47" s="955"/>
      <c r="E47" s="890" t="s">
        <v>378</v>
      </c>
      <c r="F47" s="891"/>
      <c r="G47" s="956" t="s">
        <v>402</v>
      </c>
      <c r="H47" s="957"/>
      <c r="I47" s="890" t="s">
        <v>382</v>
      </c>
      <c r="J47" s="891"/>
      <c r="K47" s="890" t="s">
        <v>381</v>
      </c>
      <c r="L47" s="891"/>
      <c r="M47" s="958" t="s">
        <v>156</v>
      </c>
      <c r="N47" s="959"/>
      <c r="O47" s="955" t="s">
        <v>138</v>
      </c>
      <c r="P47" s="955"/>
      <c r="Q47" s="948" t="s">
        <v>140</v>
      </c>
      <c r="R47" s="949"/>
      <c r="S47" s="948" t="s">
        <v>141</v>
      </c>
      <c r="T47" s="949"/>
      <c r="U47" s="948" t="s">
        <v>142</v>
      </c>
      <c r="V47" s="949"/>
      <c r="W47" s="260"/>
    </row>
    <row r="48" spans="1:23" s="113" customFormat="1" ht="17" thickBot="1">
      <c r="A48" s="189" t="s">
        <v>0</v>
      </c>
      <c r="B48" s="951"/>
      <c r="C48" s="950" t="s">
        <v>182</v>
      </c>
      <c r="D48" s="950"/>
      <c r="E48" s="951" t="s">
        <v>183</v>
      </c>
      <c r="F48" s="951"/>
      <c r="G48" s="952" t="s">
        <v>94</v>
      </c>
      <c r="H48" s="952"/>
      <c r="I48" s="950" t="s">
        <v>259</v>
      </c>
      <c r="J48" s="950"/>
      <c r="K48" s="950" t="s">
        <v>252</v>
      </c>
      <c r="L48" s="950"/>
      <c r="M48" s="953" t="s">
        <v>74</v>
      </c>
      <c r="N48" s="953"/>
      <c r="O48" s="951" t="s">
        <v>397</v>
      </c>
      <c r="P48" s="951"/>
      <c r="Q48" s="951" t="s">
        <v>397</v>
      </c>
      <c r="R48" s="951"/>
      <c r="S48" s="951" t="s">
        <v>398</v>
      </c>
      <c r="T48" s="951"/>
      <c r="U48" s="951" t="s">
        <v>395</v>
      </c>
      <c r="V48" s="951"/>
      <c r="W48" s="260"/>
    </row>
    <row r="49" spans="1:23" s="113" customFormat="1" ht="17" thickTop="1">
      <c r="A49" s="261" t="str">
        <f>A39</f>
        <v>CHICAGO</v>
      </c>
      <c r="B49" s="490" t="str">
        <f>B39</f>
        <v>033S</v>
      </c>
      <c r="C49" s="241">
        <f>C39</f>
        <v>44044</v>
      </c>
      <c r="D49" s="262">
        <f>C49+1</f>
        <v>44045</v>
      </c>
      <c r="E49" s="241">
        <f>D49</f>
        <v>44045</v>
      </c>
      <c r="F49" s="262">
        <f>E49+1</f>
        <v>44046</v>
      </c>
      <c r="G49" s="906">
        <f>E49</f>
        <v>44045</v>
      </c>
      <c r="H49" s="906"/>
      <c r="I49" s="882">
        <f>F49+1</f>
        <v>44047</v>
      </c>
      <c r="J49" s="883"/>
      <c r="K49" s="906">
        <f>I49+1</f>
        <v>44048</v>
      </c>
      <c r="L49" s="906"/>
      <c r="M49" s="945">
        <f>K49+1</f>
        <v>44049</v>
      </c>
      <c r="N49" s="945"/>
      <c r="O49" s="906">
        <f>M49+6</f>
        <v>44055</v>
      </c>
      <c r="P49" s="906"/>
      <c r="Q49" s="906">
        <f>O49+7</f>
        <v>44062</v>
      </c>
      <c r="R49" s="906"/>
      <c r="S49" s="906">
        <f>O49+10</f>
        <v>44065</v>
      </c>
      <c r="T49" s="906"/>
      <c r="U49" s="906">
        <f>O49+13</f>
        <v>44068</v>
      </c>
      <c r="V49" s="906"/>
      <c r="W49" s="260"/>
    </row>
    <row r="50" spans="1:23" s="627" customFormat="1" ht="16">
      <c r="A50" s="635" t="str">
        <f>A40</f>
        <v>NYK FUSHIMI</v>
      </c>
      <c r="B50" s="666" t="str">
        <f t="shared" ref="A50:B53" si="36">B40</f>
        <v>092S</v>
      </c>
      <c r="C50" s="436">
        <f>C49+7</f>
        <v>44051</v>
      </c>
      <c r="D50" s="437">
        <f>C50+1</f>
        <v>44052</v>
      </c>
      <c r="E50" s="436">
        <f>D50</f>
        <v>44052</v>
      </c>
      <c r="F50" s="437">
        <f>E50+1</f>
        <v>44053</v>
      </c>
      <c r="G50" s="946">
        <v>42014</v>
      </c>
      <c r="H50" s="947"/>
      <c r="I50" s="946">
        <f>F50+1</f>
        <v>44054</v>
      </c>
      <c r="J50" s="947"/>
      <c r="K50" s="946">
        <f>I50+1</f>
        <v>44055</v>
      </c>
      <c r="L50" s="947"/>
      <c r="M50" s="942">
        <f>K50+1</f>
        <v>44056</v>
      </c>
      <c r="N50" s="942"/>
      <c r="O50" s="946">
        <f>M50+6</f>
        <v>44062</v>
      </c>
      <c r="P50" s="947"/>
      <c r="Q50" s="946">
        <f t="shared" ref="Q50:Q51" si="37">O50+7</f>
        <v>44069</v>
      </c>
      <c r="R50" s="947"/>
      <c r="S50" s="946">
        <f t="shared" ref="S50:S53" si="38">O50+10</f>
        <v>44072</v>
      </c>
      <c r="T50" s="947"/>
      <c r="U50" s="946">
        <f t="shared" ref="U50:U53" si="39">O50+13</f>
        <v>44075</v>
      </c>
      <c r="V50" s="947"/>
      <c r="W50" s="667"/>
    </row>
    <row r="51" spans="1:23" s="113" customFormat="1" ht="16">
      <c r="A51" s="263" t="str">
        <f t="shared" si="36"/>
        <v>NO SERVICE</v>
      </c>
      <c r="B51" s="288" t="str">
        <f t="shared" si="36"/>
        <v>091S</v>
      </c>
      <c r="C51" s="404">
        <f>C50+7</f>
        <v>44058</v>
      </c>
      <c r="D51" s="632">
        <f>C51+1</f>
        <v>44059</v>
      </c>
      <c r="E51" s="648">
        <f>D51</f>
        <v>44059</v>
      </c>
      <c r="F51" s="632">
        <f>E51+1</f>
        <v>44060</v>
      </c>
      <c r="G51" s="943">
        <f>E51</f>
        <v>44059</v>
      </c>
      <c r="H51" s="944"/>
      <c r="I51" s="943">
        <f>F51+1</f>
        <v>44061</v>
      </c>
      <c r="J51" s="944"/>
      <c r="K51" s="943">
        <f>I51+1</f>
        <v>44062</v>
      </c>
      <c r="L51" s="944"/>
      <c r="M51" s="942">
        <f>K51+1</f>
        <v>44063</v>
      </c>
      <c r="N51" s="942"/>
      <c r="O51" s="943">
        <f>M51+6</f>
        <v>44069</v>
      </c>
      <c r="P51" s="944"/>
      <c r="Q51" s="943">
        <f t="shared" si="37"/>
        <v>44076</v>
      </c>
      <c r="R51" s="944"/>
      <c r="S51" s="943">
        <f t="shared" si="38"/>
        <v>44079</v>
      </c>
      <c r="T51" s="944"/>
      <c r="U51" s="943">
        <f t="shared" si="39"/>
        <v>44082</v>
      </c>
      <c r="V51" s="944"/>
      <c r="W51" s="260"/>
    </row>
    <row r="52" spans="1:23" s="113" customFormat="1" ht="16">
      <c r="A52" s="263" t="str">
        <f t="shared" si="36"/>
        <v xml:space="preserve">NYK FUJI </v>
      </c>
      <c r="B52" s="288" t="str">
        <f t="shared" si="36"/>
        <v>099S</v>
      </c>
      <c r="C52" s="404">
        <f>C51+7</f>
        <v>44065</v>
      </c>
      <c r="D52" s="264">
        <f>C52+1</f>
        <v>44066</v>
      </c>
      <c r="E52" s="404">
        <f>D52</f>
        <v>44066</v>
      </c>
      <c r="F52" s="264">
        <f>E52+1</f>
        <v>44067</v>
      </c>
      <c r="G52" s="878">
        <f>E52</f>
        <v>44066</v>
      </c>
      <c r="H52" s="879"/>
      <c r="I52" s="878">
        <f>F52+1</f>
        <v>44068</v>
      </c>
      <c r="J52" s="879"/>
      <c r="K52" s="878">
        <f>I52+1</f>
        <v>44069</v>
      </c>
      <c r="L52" s="879"/>
      <c r="M52" s="942">
        <f>K52+1</f>
        <v>44070</v>
      </c>
      <c r="N52" s="942"/>
      <c r="O52" s="878">
        <f>M52+6</f>
        <v>44076</v>
      </c>
      <c r="P52" s="879"/>
      <c r="Q52" s="878">
        <f>O52+7</f>
        <v>44083</v>
      </c>
      <c r="R52" s="879"/>
      <c r="S52" s="878">
        <f t="shared" si="38"/>
        <v>44086</v>
      </c>
      <c r="T52" s="879"/>
      <c r="U52" s="878">
        <f t="shared" si="39"/>
        <v>44089</v>
      </c>
      <c r="V52" s="879"/>
      <c r="W52" s="260"/>
    </row>
    <row r="53" spans="1:23" s="113" customFormat="1" ht="17" thickBot="1">
      <c r="A53" s="568" t="str">
        <f t="shared" si="36"/>
        <v>CHICAGO</v>
      </c>
      <c r="B53" s="633" t="str">
        <f t="shared" si="36"/>
        <v>034S</v>
      </c>
      <c r="C53" s="625">
        <f>C52+7</f>
        <v>44072</v>
      </c>
      <c r="D53" s="626">
        <f>C53+1</f>
        <v>44073</v>
      </c>
      <c r="E53" s="405">
        <f>D53</f>
        <v>44073</v>
      </c>
      <c r="F53" s="406">
        <f>E53+1</f>
        <v>44074</v>
      </c>
      <c r="G53" s="939">
        <f>E53</f>
        <v>44073</v>
      </c>
      <c r="H53" s="940"/>
      <c r="I53" s="880">
        <f>F53+1</f>
        <v>44075</v>
      </c>
      <c r="J53" s="881"/>
      <c r="K53" s="939">
        <f>I53+1</f>
        <v>44076</v>
      </c>
      <c r="L53" s="940"/>
      <c r="M53" s="941">
        <f>K53+1</f>
        <v>44077</v>
      </c>
      <c r="N53" s="941"/>
      <c r="O53" s="939">
        <f>M53+6</f>
        <v>44083</v>
      </c>
      <c r="P53" s="940"/>
      <c r="Q53" s="939">
        <f>O53+7</f>
        <v>44090</v>
      </c>
      <c r="R53" s="940"/>
      <c r="S53" s="939">
        <f t="shared" si="38"/>
        <v>44093</v>
      </c>
      <c r="T53" s="940"/>
      <c r="U53" s="939">
        <f t="shared" si="39"/>
        <v>44096</v>
      </c>
      <c r="V53" s="940"/>
      <c r="W53" s="260"/>
    </row>
    <row r="54" spans="1:23" s="110" customFormat="1" ht="17" thickTop="1">
      <c r="A54" s="265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95"/>
      <c r="T54" s="295"/>
      <c r="U54" s="295"/>
      <c r="V54" s="296"/>
      <c r="W54" s="250"/>
    </row>
    <row r="55" spans="1:23" s="111" customFormat="1" ht="28">
      <c r="A55" s="265"/>
      <c r="B55" s="266"/>
      <c r="C55" s="297"/>
      <c r="D55" s="298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58"/>
    </row>
    <row r="56" spans="1:23" s="113" customFormat="1" ht="16">
      <c r="A56" s="299" t="s">
        <v>55</v>
      </c>
      <c r="B56" s="300"/>
      <c r="C56" s="301"/>
      <c r="D56" s="302"/>
      <c r="E56" s="303"/>
      <c r="F56" s="301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60"/>
    </row>
    <row r="57" spans="1:23" s="113" customFormat="1" ht="16">
      <c r="A57" s="299" t="s">
        <v>31</v>
      </c>
      <c r="B57" s="300"/>
      <c r="C57" s="301"/>
      <c r="D57" s="302"/>
      <c r="E57" s="303"/>
      <c r="F57" s="301"/>
      <c r="G57" s="246"/>
      <c r="H57" s="246"/>
      <c r="I57" s="246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60"/>
    </row>
    <row r="58" spans="1:23" s="113" customFormat="1" ht="16">
      <c r="A58" s="299"/>
      <c r="B58" s="300"/>
      <c r="C58" s="301"/>
      <c r="D58" s="302"/>
      <c r="E58" s="303"/>
      <c r="F58" s="301"/>
      <c r="G58" s="246"/>
      <c r="H58" s="246"/>
      <c r="I58" s="246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60"/>
    </row>
    <row r="59" spans="1:23" s="113" customFormat="1" ht="16">
      <c r="A59" s="244"/>
      <c r="B59" s="244"/>
      <c r="C59" s="244"/>
      <c r="D59" s="244"/>
      <c r="E59" s="244"/>
      <c r="F59" s="244"/>
      <c r="G59" s="244"/>
      <c r="H59" s="244"/>
      <c r="I59" s="244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60"/>
    </row>
    <row r="60" spans="1:23" s="113" customFormat="1" ht="16">
      <c r="A60" s="938" t="s">
        <v>77</v>
      </c>
      <c r="B60" s="938"/>
      <c r="C60" s="938"/>
      <c r="D60" s="938"/>
      <c r="E60" s="938"/>
      <c r="F60" s="938"/>
      <c r="G60" s="938"/>
      <c r="H60" s="938"/>
      <c r="I60" s="938"/>
      <c r="J60" s="938"/>
      <c r="K60" s="938"/>
      <c r="L60" s="938"/>
      <c r="M60" s="938"/>
      <c r="N60" s="938"/>
      <c r="O60" s="938"/>
      <c r="P60" s="938"/>
      <c r="Q60" s="938"/>
      <c r="R60" s="938"/>
      <c r="S60" s="938"/>
      <c r="T60" s="938"/>
      <c r="U60" s="938"/>
      <c r="V60" s="938"/>
      <c r="W60" s="260"/>
    </row>
    <row r="61" spans="1:23" s="113" customFormat="1" ht="16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260"/>
    </row>
    <row r="62" spans="1:23" s="113" customFormat="1" ht="16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260"/>
    </row>
    <row r="63" spans="1:23" s="113" customFormat="1" ht="16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260"/>
    </row>
    <row r="64" spans="1:23" s="113" customFormat="1" ht="16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260"/>
    </row>
    <row r="65" spans="1:23" s="113" customFormat="1" ht="16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260"/>
    </row>
    <row r="66" spans="1:23" s="110" customFormat="1" ht="16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250"/>
    </row>
    <row r="67" spans="1:23" s="110" customFormat="1" ht="16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250"/>
    </row>
    <row r="68" spans="1:23" s="110" customFormat="1" ht="16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250"/>
    </row>
    <row r="69" spans="1:23" s="110" customFormat="1" ht="16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250"/>
    </row>
    <row r="70" spans="1:23" s="110" customFormat="1" ht="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250"/>
    </row>
  </sheetData>
  <mergeCells count="286">
    <mergeCell ref="S39:T39"/>
    <mergeCell ref="U39:V39"/>
    <mergeCell ref="S40:T40"/>
    <mergeCell ref="U40:V40"/>
    <mergeCell ref="S41:T41"/>
    <mergeCell ref="U41:V41"/>
    <mergeCell ref="S42:T42"/>
    <mergeCell ref="U42:V42"/>
    <mergeCell ref="S43:T43"/>
    <mergeCell ref="U43:V43"/>
    <mergeCell ref="U17:V17"/>
    <mergeCell ref="U18:V18"/>
    <mergeCell ref="U19:V19"/>
    <mergeCell ref="U20:V20"/>
    <mergeCell ref="U21:V21"/>
    <mergeCell ref="U22:V22"/>
    <mergeCell ref="U23:V23"/>
    <mergeCell ref="S37:T37"/>
    <mergeCell ref="U37:V37"/>
    <mergeCell ref="S20:T20"/>
    <mergeCell ref="S22:T22"/>
    <mergeCell ref="U27:V27"/>
    <mergeCell ref="U28:V28"/>
    <mergeCell ref="U31:V31"/>
    <mergeCell ref="U29:V29"/>
    <mergeCell ref="U30:V30"/>
    <mergeCell ref="S27:T27"/>
    <mergeCell ref="S28:T28"/>
    <mergeCell ref="S29:T29"/>
    <mergeCell ref="S21:T21"/>
    <mergeCell ref="S23:T23"/>
    <mergeCell ref="U33:V33"/>
    <mergeCell ref="S30:T30"/>
    <mergeCell ref="B27:B28"/>
    <mergeCell ref="C27:D27"/>
    <mergeCell ref="I12:J12"/>
    <mergeCell ref="B17:B18"/>
    <mergeCell ref="C17:D17"/>
    <mergeCell ref="E17:F17"/>
    <mergeCell ref="G17:H17"/>
    <mergeCell ref="I17:J17"/>
    <mergeCell ref="E27:F27"/>
    <mergeCell ref="G27:H27"/>
    <mergeCell ref="I27:J27"/>
    <mergeCell ref="C28:D28"/>
    <mergeCell ref="E28:F28"/>
    <mergeCell ref="G28:H28"/>
    <mergeCell ref="I28:J28"/>
    <mergeCell ref="I20:J20"/>
    <mergeCell ref="I21:J21"/>
    <mergeCell ref="I19:J19"/>
    <mergeCell ref="I22:J22"/>
    <mergeCell ref="I23:J23"/>
    <mergeCell ref="B7:B8"/>
    <mergeCell ref="C7:D7"/>
    <mergeCell ref="E7:F7"/>
    <mergeCell ref="G7:H7"/>
    <mergeCell ref="I7:J7"/>
    <mergeCell ref="K7:L7"/>
    <mergeCell ref="M7:N7"/>
    <mergeCell ref="O7:P7"/>
    <mergeCell ref="I11:J11"/>
    <mergeCell ref="Q7:R7"/>
    <mergeCell ref="S10:T10"/>
    <mergeCell ref="U10:V10"/>
    <mergeCell ref="S7:T7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I9:J9"/>
    <mergeCell ref="I10:J10"/>
    <mergeCell ref="G9:H9"/>
    <mergeCell ref="G10:H10"/>
    <mergeCell ref="K9:L9"/>
    <mergeCell ref="M9:N9"/>
    <mergeCell ref="O9:P9"/>
    <mergeCell ref="Q9:R9"/>
    <mergeCell ref="S9:T9"/>
    <mergeCell ref="U13:V13"/>
    <mergeCell ref="K13:L13"/>
    <mergeCell ref="M13:N13"/>
    <mergeCell ref="O13:P13"/>
    <mergeCell ref="Q13:R13"/>
    <mergeCell ref="S13:T13"/>
    <mergeCell ref="U9:V9"/>
    <mergeCell ref="K10:L10"/>
    <mergeCell ref="M10:N10"/>
    <mergeCell ref="U11:V11"/>
    <mergeCell ref="K12:L12"/>
    <mergeCell ref="M12:N12"/>
    <mergeCell ref="O12:P12"/>
    <mergeCell ref="Q12:R12"/>
    <mergeCell ref="S12:T12"/>
    <mergeCell ref="U12:V12"/>
    <mergeCell ref="K11:L11"/>
    <mergeCell ref="M11:N11"/>
    <mergeCell ref="O11:P11"/>
    <mergeCell ref="Q11:R11"/>
    <mergeCell ref="S11:T11"/>
    <mergeCell ref="O10:P10"/>
    <mergeCell ref="Q10:R10"/>
    <mergeCell ref="O17:P17"/>
    <mergeCell ref="Q17:R17"/>
    <mergeCell ref="S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K17:L17"/>
    <mergeCell ref="M17:N17"/>
    <mergeCell ref="K20:L20"/>
    <mergeCell ref="M20:N20"/>
    <mergeCell ref="O20:P20"/>
    <mergeCell ref="Q20:R20"/>
    <mergeCell ref="K19:L19"/>
    <mergeCell ref="M19:N19"/>
    <mergeCell ref="O19:P19"/>
    <mergeCell ref="Q19:R19"/>
    <mergeCell ref="S19:T19"/>
    <mergeCell ref="K21:L21"/>
    <mergeCell ref="M21:N21"/>
    <mergeCell ref="O21:P21"/>
    <mergeCell ref="Q21:R21"/>
    <mergeCell ref="K29:L29"/>
    <mergeCell ref="M29:N29"/>
    <mergeCell ref="O29:P29"/>
    <mergeCell ref="Q29:R29"/>
    <mergeCell ref="K23:L23"/>
    <mergeCell ref="M23:N23"/>
    <mergeCell ref="O23:P23"/>
    <mergeCell ref="Q23:R23"/>
    <mergeCell ref="O27:P27"/>
    <mergeCell ref="Q27:R27"/>
    <mergeCell ref="K27:L27"/>
    <mergeCell ref="M27:N27"/>
    <mergeCell ref="K33:L33"/>
    <mergeCell ref="M33:N33"/>
    <mergeCell ref="O33:P33"/>
    <mergeCell ref="Q33:R33"/>
    <mergeCell ref="S33:T33"/>
    <mergeCell ref="K22:L22"/>
    <mergeCell ref="M22:N22"/>
    <mergeCell ref="O22:P22"/>
    <mergeCell ref="Q22:R22"/>
    <mergeCell ref="S38:T38"/>
    <mergeCell ref="U38:V38"/>
    <mergeCell ref="K31:L31"/>
    <mergeCell ref="M31:N31"/>
    <mergeCell ref="O31:P31"/>
    <mergeCell ref="Q31:R31"/>
    <mergeCell ref="S31:T31"/>
    <mergeCell ref="K28:L28"/>
    <mergeCell ref="M28:N28"/>
    <mergeCell ref="O28:P28"/>
    <mergeCell ref="Q28:R28"/>
    <mergeCell ref="U32:V32"/>
    <mergeCell ref="M37:N37"/>
    <mergeCell ref="O37:P37"/>
    <mergeCell ref="Q37:R37"/>
    <mergeCell ref="K32:L32"/>
    <mergeCell ref="M32:N32"/>
    <mergeCell ref="O32:P32"/>
    <mergeCell ref="Q32:R32"/>
    <mergeCell ref="S32:T32"/>
    <mergeCell ref="K30:L30"/>
    <mergeCell ref="M30:N30"/>
    <mergeCell ref="O30:P30"/>
    <mergeCell ref="Q30:R30"/>
    <mergeCell ref="Q39:R39"/>
    <mergeCell ref="B37:B38"/>
    <mergeCell ref="C37:D37"/>
    <mergeCell ref="G37:H37"/>
    <mergeCell ref="E37:F37"/>
    <mergeCell ref="I37:J37"/>
    <mergeCell ref="K37:L37"/>
    <mergeCell ref="M40:N40"/>
    <mergeCell ref="O40:P40"/>
    <mergeCell ref="Q40:R40"/>
    <mergeCell ref="K38:L38"/>
    <mergeCell ref="M38:N38"/>
    <mergeCell ref="O38:P38"/>
    <mergeCell ref="Q38:R38"/>
    <mergeCell ref="M39:N39"/>
    <mergeCell ref="O39:P39"/>
    <mergeCell ref="I40:J40"/>
    <mergeCell ref="K40:L40"/>
    <mergeCell ref="I39:J39"/>
    <mergeCell ref="K39:L39"/>
    <mergeCell ref="C38:D38"/>
    <mergeCell ref="G38:H38"/>
    <mergeCell ref="E38:F38"/>
    <mergeCell ref="I38:J38"/>
    <mergeCell ref="Q43:R43"/>
    <mergeCell ref="I43:J43"/>
    <mergeCell ref="K43:L43"/>
    <mergeCell ref="M42:N42"/>
    <mergeCell ref="O42:P42"/>
    <mergeCell ref="Q42:R42"/>
    <mergeCell ref="M41:N41"/>
    <mergeCell ref="O41:P41"/>
    <mergeCell ref="Q41:R41"/>
    <mergeCell ref="I41:J41"/>
    <mergeCell ref="I42:J42"/>
    <mergeCell ref="K41:L41"/>
    <mergeCell ref="K42:L42"/>
    <mergeCell ref="B47:B48"/>
    <mergeCell ref="C47:D47"/>
    <mergeCell ref="E47:F47"/>
    <mergeCell ref="G47:H47"/>
    <mergeCell ref="I47:J47"/>
    <mergeCell ref="K47:L47"/>
    <mergeCell ref="M47:N47"/>
    <mergeCell ref="M43:N43"/>
    <mergeCell ref="O47:P47"/>
    <mergeCell ref="O43:P43"/>
    <mergeCell ref="S47:T47"/>
    <mergeCell ref="U47:V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Q47:R47"/>
    <mergeCell ref="U51:V51"/>
    <mergeCell ref="S52:T52"/>
    <mergeCell ref="U52:V52"/>
    <mergeCell ref="I51:J51"/>
    <mergeCell ref="I52:J52"/>
    <mergeCell ref="G49:H49"/>
    <mergeCell ref="K49:L49"/>
    <mergeCell ref="M49:N49"/>
    <mergeCell ref="O49:P49"/>
    <mergeCell ref="Q49:R49"/>
    <mergeCell ref="S49:T49"/>
    <mergeCell ref="U49:V49"/>
    <mergeCell ref="G50:H50"/>
    <mergeCell ref="K50:L50"/>
    <mergeCell ref="M50:N50"/>
    <mergeCell ref="O50:P50"/>
    <mergeCell ref="Q50:R50"/>
    <mergeCell ref="S50:T50"/>
    <mergeCell ref="U50:V50"/>
    <mergeCell ref="I49:J49"/>
    <mergeCell ref="I50:J50"/>
    <mergeCell ref="A60:V60"/>
    <mergeCell ref="G11:H11"/>
    <mergeCell ref="G12:H12"/>
    <mergeCell ref="G13:H13"/>
    <mergeCell ref="I13:J13"/>
    <mergeCell ref="G53:H53"/>
    <mergeCell ref="K53:L53"/>
    <mergeCell ref="M53:N53"/>
    <mergeCell ref="O53:P53"/>
    <mergeCell ref="Q53:R53"/>
    <mergeCell ref="S53:T53"/>
    <mergeCell ref="U53:V53"/>
    <mergeCell ref="G52:H52"/>
    <mergeCell ref="K52:L52"/>
    <mergeCell ref="M52:N52"/>
    <mergeCell ref="O52:P52"/>
    <mergeCell ref="Q52:R52"/>
    <mergeCell ref="I53:J53"/>
    <mergeCell ref="G51:H51"/>
    <mergeCell ref="K51:L51"/>
    <mergeCell ref="M51:N51"/>
    <mergeCell ref="O51:P51"/>
    <mergeCell ref="Q51:R51"/>
    <mergeCell ref="S51:T51"/>
  </mergeCells>
  <phoneticPr fontId="22"/>
  <printOptions horizontalCentered="1"/>
  <pageMargins left="0.23622047244094488" right="0.23622047244094488" top="0.39370078740157483" bottom="0.39370078740157483" header="0" footer="0"/>
  <pageSetup paperSize="9" scale="64" orientation="portrait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V74"/>
  <sheetViews>
    <sheetView view="pageBreakPreview" topLeftCell="A77" zoomScale="148" zoomScaleNormal="85" zoomScaleSheetLayoutView="148" workbookViewId="0">
      <selection activeCell="B7" sqref="B7"/>
    </sheetView>
  </sheetViews>
  <sheetFormatPr baseColWidth="10" defaultColWidth="5.6640625" defaultRowHeight="13"/>
  <cols>
    <col min="1" max="1" width="26.1640625" style="120" customWidth="1"/>
    <col min="2" max="2" width="13" style="120" customWidth="1"/>
    <col min="3" max="9" width="5.6640625" style="120" customWidth="1"/>
    <col min="10" max="16384" width="5.6640625" style="120"/>
  </cols>
  <sheetData>
    <row r="1" spans="1:22" s="104" customFormat="1" ht="59">
      <c r="A1" s="98" t="s">
        <v>112</v>
      </c>
      <c r="B1" s="99"/>
      <c r="C1" s="99"/>
      <c r="D1" s="99"/>
      <c r="E1" s="99"/>
      <c r="F1" s="100"/>
      <c r="G1" s="100"/>
      <c r="H1" s="100"/>
      <c r="I1" s="100"/>
      <c r="J1" s="101"/>
      <c r="K1" s="100"/>
      <c r="L1" s="102"/>
      <c r="M1" s="100"/>
      <c r="N1" s="103"/>
      <c r="O1" s="100"/>
      <c r="P1" s="100"/>
      <c r="Q1" s="100"/>
      <c r="R1" s="100"/>
      <c r="S1" s="100"/>
      <c r="T1" s="100"/>
      <c r="U1" s="100"/>
      <c r="V1" s="100"/>
    </row>
    <row r="2" spans="1:22" s="108" customFormat="1" ht="18">
      <c r="A2" s="105"/>
      <c r="B2" s="105"/>
      <c r="C2" s="105"/>
      <c r="D2" s="105"/>
      <c r="E2" s="105"/>
      <c r="F2" s="106"/>
      <c r="G2" s="107"/>
      <c r="H2" s="106"/>
      <c r="I2" s="106"/>
      <c r="J2" s="106"/>
      <c r="K2" s="106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" t="s">
        <v>226</v>
      </c>
    </row>
    <row r="3" spans="1:22" s="110" customFormat="1" ht="16">
      <c r="A3" s="244"/>
      <c r="B3" s="244"/>
      <c r="C3" s="244"/>
      <c r="D3" s="245"/>
      <c r="E3" s="246"/>
      <c r="F3" s="246"/>
      <c r="G3" s="246"/>
      <c r="H3" s="246"/>
      <c r="I3" s="246"/>
      <c r="J3" s="246"/>
      <c r="K3" s="247"/>
      <c r="L3" s="248"/>
      <c r="M3" s="244"/>
      <c r="N3" s="246"/>
      <c r="O3" s="247"/>
      <c r="P3" s="244"/>
      <c r="Q3" s="244"/>
      <c r="R3" s="244"/>
      <c r="S3" s="244"/>
      <c r="T3" s="244"/>
      <c r="U3" s="244"/>
      <c r="V3" s="249" t="s">
        <v>2</v>
      </c>
    </row>
    <row r="4" spans="1:22" s="110" customFormat="1" ht="16">
      <c r="A4" s="244"/>
      <c r="B4" s="244"/>
      <c r="C4" s="244"/>
      <c r="D4" s="245"/>
      <c r="E4" s="246"/>
      <c r="F4" s="246"/>
      <c r="G4" s="246"/>
      <c r="H4" s="246"/>
      <c r="I4" s="246"/>
      <c r="J4" s="246"/>
      <c r="K4" s="247"/>
      <c r="L4" s="248"/>
      <c r="M4" s="244"/>
      <c r="N4" s="246"/>
      <c r="O4" s="247"/>
      <c r="P4" s="244"/>
      <c r="Q4" s="244"/>
      <c r="R4" s="244"/>
      <c r="S4" s="244"/>
      <c r="T4" s="244"/>
      <c r="U4" s="244"/>
      <c r="V4" s="249"/>
    </row>
    <row r="5" spans="1:22" s="110" customFormat="1" ht="16">
      <c r="A5" s="244"/>
      <c r="B5" s="244"/>
      <c r="C5" s="244"/>
      <c r="D5" s="245"/>
      <c r="E5" s="246"/>
      <c r="F5" s="246"/>
      <c r="G5" s="246"/>
      <c r="H5" s="246"/>
      <c r="I5" s="246"/>
      <c r="J5" s="246"/>
      <c r="K5" s="247"/>
      <c r="L5" s="248"/>
      <c r="M5" s="244"/>
      <c r="N5" s="246"/>
      <c r="O5" s="247"/>
      <c r="P5" s="244"/>
      <c r="Q5" s="244"/>
      <c r="R5" s="244"/>
      <c r="S5" s="244"/>
      <c r="T5" s="244"/>
      <c r="U5" s="244"/>
      <c r="V5" s="244"/>
    </row>
    <row r="6" spans="1:22" s="111" customFormat="1" ht="29" thickBot="1">
      <c r="A6" s="251" t="s">
        <v>150</v>
      </c>
      <c r="B6" s="285"/>
      <c r="C6" s="256"/>
      <c r="D6" s="256"/>
      <c r="E6" s="256"/>
      <c r="F6" s="256"/>
      <c r="G6" s="256"/>
      <c r="H6" s="256"/>
      <c r="I6" s="256"/>
      <c r="J6" s="256"/>
      <c r="K6" s="255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304"/>
    </row>
    <row r="7" spans="1:22" s="113" customFormat="1" ht="17" thickTop="1">
      <c r="A7" s="287"/>
      <c r="B7" s="259"/>
      <c r="C7" s="827" t="s">
        <v>383</v>
      </c>
      <c r="D7" s="828"/>
      <c r="E7" s="820" t="s">
        <v>378</v>
      </c>
      <c r="F7" s="820"/>
      <c r="G7" s="820"/>
      <c r="H7" s="820"/>
      <c r="I7" s="820"/>
      <c r="J7" s="820"/>
      <c r="K7" s="955" t="s">
        <v>319</v>
      </c>
      <c r="L7" s="955"/>
      <c r="M7" s="955" t="s">
        <v>320</v>
      </c>
      <c r="N7" s="955"/>
      <c r="O7" s="955" t="s">
        <v>321</v>
      </c>
      <c r="P7" s="955"/>
      <c r="Q7" s="955" t="s">
        <v>322</v>
      </c>
      <c r="R7" s="955"/>
    </row>
    <row r="8" spans="1:22" s="113" customFormat="1" ht="17" thickBot="1">
      <c r="A8" s="189" t="s">
        <v>0</v>
      </c>
      <c r="B8" s="432" t="s">
        <v>217</v>
      </c>
      <c r="C8" s="824" t="s">
        <v>408</v>
      </c>
      <c r="D8" s="825"/>
      <c r="E8" s="790" t="s">
        <v>412</v>
      </c>
      <c r="F8" s="790"/>
      <c r="G8" s="790"/>
      <c r="H8" s="790"/>
      <c r="I8" s="790"/>
      <c r="J8" s="790"/>
      <c r="K8" s="951" t="s">
        <v>470</v>
      </c>
      <c r="L8" s="951"/>
      <c r="M8" s="951" t="s">
        <v>471</v>
      </c>
      <c r="N8" s="951"/>
      <c r="O8" s="951" t="s">
        <v>472</v>
      </c>
      <c r="P8" s="951"/>
      <c r="Q8" s="951" t="s">
        <v>472</v>
      </c>
      <c r="R8" s="951"/>
    </row>
    <row r="9" spans="1:22" s="113" customFormat="1" ht="17" thickTop="1">
      <c r="A9" s="281" t="s">
        <v>289</v>
      </c>
      <c r="B9" s="282" t="s">
        <v>503</v>
      </c>
      <c r="C9" s="634">
        <v>44046</v>
      </c>
      <c r="D9" s="416">
        <f>C9+1</f>
        <v>44047</v>
      </c>
      <c r="E9" s="356">
        <f>C9+1</f>
        <v>44047</v>
      </c>
      <c r="F9" s="416">
        <f>E9+1</f>
        <v>44048</v>
      </c>
      <c r="G9" s="356"/>
      <c r="H9" s="416"/>
      <c r="I9" s="356"/>
      <c r="J9" s="416"/>
      <c r="K9" s="906">
        <f>F9+21</f>
        <v>44069</v>
      </c>
      <c r="L9" s="906"/>
      <c r="M9" s="906">
        <f>K9+5</f>
        <v>44074</v>
      </c>
      <c r="N9" s="906"/>
      <c r="O9" s="906">
        <f>M9+4</f>
        <v>44078</v>
      </c>
      <c r="P9" s="906"/>
      <c r="Q9" s="906">
        <f>M9+4</f>
        <v>44078</v>
      </c>
      <c r="R9" s="906"/>
    </row>
    <row r="10" spans="1:22" s="113" customFormat="1" ht="16">
      <c r="A10" s="283" t="s">
        <v>290</v>
      </c>
      <c r="B10" s="284" t="s">
        <v>601</v>
      </c>
      <c r="C10" s="373">
        <f>C9+7</f>
        <v>44053</v>
      </c>
      <c r="D10" s="417">
        <f t="shared" ref="D10:F13" si="0">C10+1</f>
        <v>44054</v>
      </c>
      <c r="E10" s="358">
        <f t="shared" ref="E10:E13" si="1">C10+1</f>
        <v>44054</v>
      </c>
      <c r="F10" s="417">
        <f t="shared" si="0"/>
        <v>44055</v>
      </c>
      <c r="G10" s="358"/>
      <c r="H10" s="417"/>
      <c r="I10" s="358"/>
      <c r="J10" s="417"/>
      <c r="K10" s="907">
        <f t="shared" ref="K10:K13" si="2">F10+21</f>
        <v>44076</v>
      </c>
      <c r="L10" s="907"/>
      <c r="M10" s="878">
        <f t="shared" ref="M10:M13" si="3">K10+5</f>
        <v>44081</v>
      </c>
      <c r="N10" s="879"/>
      <c r="O10" s="878">
        <f t="shared" ref="O10:O13" si="4">M10+4</f>
        <v>44085</v>
      </c>
      <c r="P10" s="879"/>
      <c r="Q10" s="878">
        <f t="shared" ref="Q10:Q13" si="5">M10+4</f>
        <v>44085</v>
      </c>
      <c r="R10" s="879"/>
    </row>
    <row r="11" spans="1:22" s="113" customFormat="1" ht="16">
      <c r="A11" s="283" t="s">
        <v>262</v>
      </c>
      <c r="B11" s="284" t="s">
        <v>602</v>
      </c>
      <c r="C11" s="373">
        <f>C10+7</f>
        <v>44060</v>
      </c>
      <c r="D11" s="417">
        <f t="shared" si="0"/>
        <v>44061</v>
      </c>
      <c r="E11" s="358">
        <f t="shared" si="1"/>
        <v>44061</v>
      </c>
      <c r="F11" s="417">
        <f t="shared" si="0"/>
        <v>44062</v>
      </c>
      <c r="G11" s="358"/>
      <c r="H11" s="417"/>
      <c r="I11" s="358"/>
      <c r="J11" s="417"/>
      <c r="K11" s="907">
        <f t="shared" si="2"/>
        <v>44083</v>
      </c>
      <c r="L11" s="907"/>
      <c r="M11" s="878">
        <f t="shared" si="3"/>
        <v>44088</v>
      </c>
      <c r="N11" s="879"/>
      <c r="O11" s="878">
        <f t="shared" si="4"/>
        <v>44092</v>
      </c>
      <c r="P11" s="879"/>
      <c r="Q11" s="878">
        <f t="shared" si="5"/>
        <v>44092</v>
      </c>
      <c r="R11" s="879"/>
    </row>
    <row r="12" spans="1:22" s="113" customFormat="1" ht="16">
      <c r="A12" s="283" t="s">
        <v>344</v>
      </c>
      <c r="B12" s="284" t="s">
        <v>603</v>
      </c>
      <c r="C12" s="373">
        <f>C11+7</f>
        <v>44067</v>
      </c>
      <c r="D12" s="417">
        <f t="shared" si="0"/>
        <v>44068</v>
      </c>
      <c r="E12" s="358">
        <f t="shared" si="1"/>
        <v>44068</v>
      </c>
      <c r="F12" s="417">
        <f t="shared" si="0"/>
        <v>44069</v>
      </c>
      <c r="G12" s="358"/>
      <c r="H12" s="417"/>
      <c r="I12" s="358"/>
      <c r="J12" s="417"/>
      <c r="K12" s="907">
        <f t="shared" si="2"/>
        <v>44090</v>
      </c>
      <c r="L12" s="907"/>
      <c r="M12" s="878">
        <f t="shared" si="3"/>
        <v>44095</v>
      </c>
      <c r="N12" s="879"/>
      <c r="O12" s="878">
        <f t="shared" si="4"/>
        <v>44099</v>
      </c>
      <c r="P12" s="879"/>
      <c r="Q12" s="878">
        <f t="shared" si="5"/>
        <v>44099</v>
      </c>
      <c r="R12" s="879"/>
    </row>
    <row r="13" spans="1:22" s="113" customFormat="1" ht="17" thickBot="1">
      <c r="A13" s="569" t="s">
        <v>289</v>
      </c>
      <c r="B13" s="582" t="s">
        <v>604</v>
      </c>
      <c r="C13" s="548">
        <f>C12+7</f>
        <v>44074</v>
      </c>
      <c r="D13" s="584">
        <f t="shared" si="0"/>
        <v>44075</v>
      </c>
      <c r="E13" s="583">
        <f t="shared" si="1"/>
        <v>44075</v>
      </c>
      <c r="F13" s="584">
        <f t="shared" si="0"/>
        <v>44076</v>
      </c>
      <c r="G13" s="583"/>
      <c r="H13" s="584"/>
      <c r="I13" s="583"/>
      <c r="J13" s="584"/>
      <c r="K13" s="997">
        <f t="shared" si="2"/>
        <v>44097</v>
      </c>
      <c r="L13" s="997"/>
      <c r="M13" s="927">
        <f t="shared" si="3"/>
        <v>44102</v>
      </c>
      <c r="N13" s="928"/>
      <c r="O13" s="927">
        <f t="shared" si="4"/>
        <v>44106</v>
      </c>
      <c r="P13" s="928"/>
      <c r="Q13" s="880">
        <f t="shared" si="5"/>
        <v>44106</v>
      </c>
      <c r="R13" s="881"/>
      <c r="S13" s="640"/>
      <c r="T13" s="640"/>
      <c r="U13" s="640"/>
      <c r="V13" s="640"/>
    </row>
    <row r="14" spans="1:22" s="113" customFormat="1" ht="17" thickTop="1">
      <c r="A14" s="585"/>
      <c r="B14" s="586"/>
      <c r="C14" s="574"/>
      <c r="D14" s="575"/>
      <c r="E14" s="574"/>
      <c r="F14" s="575"/>
      <c r="G14" s="587"/>
      <c r="H14" s="587"/>
      <c r="I14" s="574"/>
      <c r="J14" s="575"/>
      <c r="K14" s="587"/>
      <c r="L14" s="587"/>
      <c r="M14" s="587"/>
      <c r="N14" s="587"/>
      <c r="O14" s="587"/>
      <c r="P14" s="587"/>
      <c r="Q14" s="587"/>
      <c r="R14" s="587"/>
      <c r="S14" s="639"/>
      <c r="T14" s="639"/>
      <c r="U14" s="639"/>
      <c r="V14" s="639"/>
    </row>
    <row r="15" spans="1:22" s="113" customFormat="1" ht="16">
      <c r="A15" s="265"/>
      <c r="B15" s="266"/>
      <c r="C15" s="297"/>
      <c r="D15" s="298"/>
      <c r="E15" s="297"/>
      <c r="F15" s="298"/>
      <c r="G15" s="267"/>
      <c r="H15" s="267"/>
      <c r="I15" s="297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</row>
    <row r="16" spans="1:22" s="113" customFormat="1" ht="16">
      <c r="A16" s="265"/>
      <c r="B16" s="266"/>
      <c r="C16" s="297"/>
      <c r="D16" s="298"/>
      <c r="E16" s="297"/>
      <c r="F16" s="298"/>
      <c r="G16" s="267"/>
      <c r="H16" s="267"/>
      <c r="I16" s="297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</row>
    <row r="17" spans="1:22" s="113" customFormat="1" ht="16">
      <c r="A17" s="265"/>
      <c r="B17" s="266"/>
      <c r="C17" s="297"/>
      <c r="D17" s="298"/>
      <c r="E17" s="297"/>
      <c r="F17" s="298"/>
      <c r="G17" s="267"/>
      <c r="H17" s="267"/>
      <c r="I17" s="297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</row>
    <row r="18" spans="1:22" s="113" customFormat="1" ht="16">
      <c r="A18" s="265"/>
      <c r="B18" s="266"/>
      <c r="C18" s="297"/>
      <c r="D18" s="298"/>
      <c r="E18" s="297"/>
      <c r="F18" s="298"/>
      <c r="G18" s="267"/>
      <c r="H18" s="267"/>
      <c r="I18" s="297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</row>
    <row r="19" spans="1:22" s="110" customFormat="1" ht="16">
      <c r="A19" s="244"/>
      <c r="B19" s="289"/>
      <c r="C19" s="290"/>
      <c r="D19" s="291"/>
      <c r="E19" s="290"/>
      <c r="F19" s="291"/>
      <c r="G19" s="290"/>
      <c r="H19" s="291"/>
      <c r="I19" s="292"/>
      <c r="J19" s="293"/>
      <c r="K19" s="292"/>
      <c r="L19" s="292"/>
      <c r="M19" s="292"/>
      <c r="N19" s="293"/>
      <c r="O19" s="293"/>
      <c r="P19" s="292"/>
      <c r="Q19" s="292"/>
      <c r="R19" s="292"/>
      <c r="S19" s="292"/>
      <c r="T19" s="292"/>
      <c r="U19" s="292"/>
      <c r="V19" s="292"/>
    </row>
    <row r="20" spans="1:22" s="111" customFormat="1" ht="29" thickBot="1">
      <c r="A20" s="251" t="s">
        <v>323</v>
      </c>
      <c r="B20" s="252"/>
      <c r="C20" s="253"/>
      <c r="D20" s="254"/>
      <c r="E20" s="255"/>
      <c r="F20" s="253"/>
      <c r="G20" s="256"/>
      <c r="H20" s="257"/>
      <c r="I20" s="256"/>
      <c r="J20" s="254"/>
      <c r="K20" s="253"/>
      <c r="L20" s="253"/>
      <c r="M20" s="253"/>
      <c r="N20" s="257"/>
      <c r="O20" s="253"/>
      <c r="P20" s="253"/>
      <c r="Q20" s="253"/>
      <c r="R20" s="253"/>
      <c r="S20" s="253"/>
      <c r="T20" s="253"/>
      <c r="U20" s="253"/>
      <c r="V20" s="253"/>
    </row>
    <row r="21" spans="1:22" s="113" customFormat="1" ht="17" thickTop="1">
      <c r="A21" s="259"/>
      <c r="B21" s="259"/>
      <c r="C21" s="890" t="s">
        <v>381</v>
      </c>
      <c r="D21" s="955"/>
      <c r="E21" s="955" t="s">
        <v>324</v>
      </c>
      <c r="F21" s="955"/>
      <c r="G21" s="955" t="s">
        <v>320</v>
      </c>
      <c r="H21" s="955"/>
      <c r="I21" s="955" t="s">
        <v>325</v>
      </c>
      <c r="J21" s="955"/>
      <c r="K21" s="955" t="s">
        <v>322</v>
      </c>
      <c r="L21" s="955"/>
      <c r="M21" s="955"/>
      <c r="N21" s="955"/>
      <c r="O21" s="955"/>
      <c r="P21" s="955"/>
      <c r="Q21" s="955"/>
      <c r="R21" s="955"/>
    </row>
    <row r="22" spans="1:22" s="113" customFormat="1" ht="17" thickBot="1">
      <c r="A22" s="189" t="s">
        <v>0</v>
      </c>
      <c r="B22" s="545" t="s">
        <v>88</v>
      </c>
      <c r="C22" s="950" t="s">
        <v>475</v>
      </c>
      <c r="D22" s="950"/>
      <c r="E22" s="950" t="s">
        <v>73</v>
      </c>
      <c r="F22" s="950"/>
      <c r="G22" s="950" t="s">
        <v>401</v>
      </c>
      <c r="H22" s="950"/>
      <c r="I22" s="950" t="s">
        <v>395</v>
      </c>
      <c r="J22" s="950"/>
      <c r="K22" s="951" t="s">
        <v>393</v>
      </c>
      <c r="L22" s="951"/>
      <c r="M22" s="951"/>
      <c r="N22" s="951"/>
      <c r="O22" s="951"/>
      <c r="P22" s="951"/>
      <c r="Q22" s="951"/>
      <c r="R22" s="951"/>
    </row>
    <row r="23" spans="1:22" s="113" customFormat="1" ht="17" thickTop="1">
      <c r="A23" s="577" t="s">
        <v>506</v>
      </c>
      <c r="B23" s="539" t="s">
        <v>507</v>
      </c>
      <c r="C23" s="580">
        <v>44042</v>
      </c>
      <c r="D23" s="262">
        <f>C23</f>
        <v>44042</v>
      </c>
      <c r="E23" s="906">
        <f>D23+28</f>
        <v>44070</v>
      </c>
      <c r="F23" s="906"/>
      <c r="G23" s="906">
        <f>E23+3</f>
        <v>44073</v>
      </c>
      <c r="H23" s="906"/>
      <c r="I23" s="906">
        <f>G23+2</f>
        <v>44075</v>
      </c>
      <c r="J23" s="906"/>
      <c r="K23" s="906">
        <f>I23-8</f>
        <v>44067</v>
      </c>
      <c r="L23" s="906"/>
      <c r="M23" s="906"/>
      <c r="N23" s="906"/>
      <c r="O23" s="906"/>
      <c r="P23" s="906"/>
      <c r="Q23" s="906"/>
      <c r="R23" s="906"/>
    </row>
    <row r="24" spans="1:22" s="113" customFormat="1" ht="16">
      <c r="A24" s="578" t="s">
        <v>587</v>
      </c>
      <c r="B24" s="240" t="s">
        <v>588</v>
      </c>
      <c r="C24" s="567">
        <f>C23+7</f>
        <v>44049</v>
      </c>
      <c r="D24" s="264">
        <f>C24</f>
        <v>44049</v>
      </c>
      <c r="E24" s="907">
        <f t="shared" ref="E24:E27" si="6">D24+28</f>
        <v>44077</v>
      </c>
      <c r="F24" s="907"/>
      <c r="G24" s="878">
        <f t="shared" ref="G24:G27" si="7">E24+3</f>
        <v>44080</v>
      </c>
      <c r="H24" s="879"/>
      <c r="I24" s="907">
        <f t="shared" ref="I24:I27" si="8">G24+2</f>
        <v>44082</v>
      </c>
      <c r="J24" s="907"/>
      <c r="K24" s="907">
        <f t="shared" ref="K24:K27" si="9">I24-8</f>
        <v>44074</v>
      </c>
      <c r="L24" s="907"/>
      <c r="M24" s="975"/>
      <c r="N24" s="975"/>
      <c r="O24" s="946"/>
      <c r="P24" s="947"/>
      <c r="Q24" s="975"/>
      <c r="R24" s="975"/>
    </row>
    <row r="25" spans="1:22" s="113" customFormat="1" ht="16">
      <c r="A25" s="578" t="s">
        <v>474</v>
      </c>
      <c r="B25" s="240" t="s">
        <v>589</v>
      </c>
      <c r="C25" s="567">
        <f>C24+7</f>
        <v>44056</v>
      </c>
      <c r="D25" s="264">
        <f>C25</f>
        <v>44056</v>
      </c>
      <c r="E25" s="907">
        <f t="shared" si="6"/>
        <v>44084</v>
      </c>
      <c r="F25" s="907"/>
      <c r="G25" s="878">
        <f t="shared" si="7"/>
        <v>44087</v>
      </c>
      <c r="H25" s="879"/>
      <c r="I25" s="878">
        <f t="shared" si="8"/>
        <v>44089</v>
      </c>
      <c r="J25" s="879"/>
      <c r="K25" s="907">
        <f t="shared" si="9"/>
        <v>44081</v>
      </c>
      <c r="L25" s="907"/>
      <c r="M25" s="907"/>
      <c r="N25" s="907"/>
      <c r="O25" s="878"/>
      <c r="P25" s="879"/>
      <c r="Q25" s="907"/>
      <c r="R25" s="907"/>
    </row>
    <row r="26" spans="1:22" s="113" customFormat="1" ht="16">
      <c r="A26" s="578" t="s">
        <v>438</v>
      </c>
      <c r="B26" s="240" t="s">
        <v>131</v>
      </c>
      <c r="C26" s="567">
        <f>C25+7</f>
        <v>44063</v>
      </c>
      <c r="D26" s="264">
        <f>C26</f>
        <v>44063</v>
      </c>
      <c r="E26" s="907">
        <f t="shared" si="6"/>
        <v>44091</v>
      </c>
      <c r="F26" s="907"/>
      <c r="G26" s="878">
        <f t="shared" si="7"/>
        <v>44094</v>
      </c>
      <c r="H26" s="879"/>
      <c r="I26" s="878">
        <f t="shared" si="8"/>
        <v>44096</v>
      </c>
      <c r="J26" s="879"/>
      <c r="K26" s="907">
        <f t="shared" si="9"/>
        <v>44088</v>
      </c>
      <c r="L26" s="907"/>
      <c r="M26" s="975"/>
      <c r="N26" s="975"/>
      <c r="O26" s="946"/>
      <c r="P26" s="947"/>
      <c r="Q26" s="975"/>
      <c r="R26" s="975"/>
    </row>
    <row r="27" spans="1:22" s="113" customFormat="1" ht="17" thickBot="1">
      <c r="A27" s="579" t="s">
        <v>438</v>
      </c>
      <c r="B27" s="644" t="s">
        <v>131</v>
      </c>
      <c r="C27" s="581">
        <f>C26+7</f>
        <v>44070</v>
      </c>
      <c r="D27" s="406">
        <f>C27</f>
        <v>44070</v>
      </c>
      <c r="E27" s="908">
        <f t="shared" si="6"/>
        <v>44098</v>
      </c>
      <c r="F27" s="908"/>
      <c r="G27" s="880">
        <f t="shared" si="7"/>
        <v>44101</v>
      </c>
      <c r="H27" s="881"/>
      <c r="I27" s="880">
        <f t="shared" si="8"/>
        <v>44103</v>
      </c>
      <c r="J27" s="881"/>
      <c r="K27" s="908">
        <f t="shared" si="9"/>
        <v>44095</v>
      </c>
      <c r="L27" s="908"/>
      <c r="M27" s="1011"/>
      <c r="N27" s="1011"/>
      <c r="O27" s="939"/>
      <c r="P27" s="940"/>
      <c r="Q27" s="1011"/>
      <c r="R27" s="1011"/>
    </row>
    <row r="28" spans="1:22" s="110" customFormat="1" ht="17" thickTop="1">
      <c r="A28" s="26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95"/>
      <c r="T28" s="295"/>
      <c r="U28" s="295"/>
      <c r="V28" s="296"/>
    </row>
    <row r="29" spans="1:22" s="110" customFormat="1" ht="16">
      <c r="A29" s="26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95"/>
      <c r="T29" s="295"/>
      <c r="U29" s="295"/>
      <c r="V29" s="296"/>
    </row>
    <row r="30" spans="1:22" s="110" customFormat="1" ht="16">
      <c r="A30" s="26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95"/>
      <c r="T30" s="295"/>
      <c r="U30" s="295"/>
      <c r="V30" s="296"/>
    </row>
    <row r="31" spans="1:22" s="110" customFormat="1" ht="16">
      <c r="A31" s="244"/>
      <c r="B31" s="289"/>
      <c r="C31" s="290"/>
      <c r="D31" s="291"/>
      <c r="E31" s="290"/>
      <c r="F31" s="291"/>
      <c r="G31" s="290"/>
      <c r="H31" s="291"/>
      <c r="I31" s="292"/>
      <c r="J31" s="293"/>
      <c r="K31" s="292"/>
      <c r="L31" s="292"/>
      <c r="M31" s="292"/>
      <c r="N31" s="293"/>
      <c r="O31" s="293"/>
      <c r="P31" s="292"/>
      <c r="Q31" s="292"/>
      <c r="R31" s="292"/>
      <c r="S31" s="292"/>
      <c r="T31" s="292"/>
      <c r="U31" s="292"/>
      <c r="V31" s="292"/>
    </row>
    <row r="32" spans="1:22" s="111" customFormat="1" ht="29" thickBot="1">
      <c r="A32" s="251" t="s">
        <v>268</v>
      </c>
      <c r="B32" s="252"/>
      <c r="C32" s="253"/>
      <c r="D32" s="254"/>
      <c r="E32" s="255"/>
      <c r="F32" s="253"/>
      <c r="G32" s="256"/>
      <c r="H32" s="257"/>
      <c r="I32" s="256"/>
      <c r="J32" s="254"/>
      <c r="K32" s="253"/>
      <c r="L32" s="253"/>
      <c r="M32" s="253"/>
      <c r="N32" s="257"/>
      <c r="O32" s="253"/>
      <c r="P32" s="253"/>
      <c r="Q32" s="253"/>
      <c r="R32" s="253"/>
      <c r="S32" s="253"/>
      <c r="T32" s="253"/>
      <c r="U32" s="253"/>
      <c r="V32" s="253"/>
    </row>
    <row r="33" spans="1:22" s="113" customFormat="1" ht="17" thickTop="1">
      <c r="A33" s="287"/>
      <c r="B33" s="259"/>
      <c r="C33" s="890" t="s">
        <v>382</v>
      </c>
      <c r="D33" s="955"/>
      <c r="E33" s="890" t="s">
        <v>383</v>
      </c>
      <c r="F33" s="891"/>
      <c r="G33" s="890" t="s">
        <v>378</v>
      </c>
      <c r="H33" s="891"/>
      <c r="I33" s="955" t="s">
        <v>115</v>
      </c>
      <c r="J33" s="955"/>
      <c r="K33" s="955" t="s">
        <v>326</v>
      </c>
      <c r="L33" s="955"/>
      <c r="M33" s="955" t="s">
        <v>327</v>
      </c>
      <c r="N33" s="955"/>
      <c r="O33" s="955"/>
      <c r="P33" s="955"/>
      <c r="Q33" s="955"/>
      <c r="R33" s="955"/>
    </row>
    <row r="34" spans="1:22" s="113" customFormat="1" ht="17" thickBot="1">
      <c r="A34" s="174" t="s">
        <v>0</v>
      </c>
      <c r="B34" s="545" t="s">
        <v>114</v>
      </c>
      <c r="C34" s="950" t="s">
        <v>445</v>
      </c>
      <c r="D34" s="950"/>
      <c r="E34" s="950" t="s">
        <v>307</v>
      </c>
      <c r="F34" s="950"/>
      <c r="G34" s="951" t="s">
        <v>308</v>
      </c>
      <c r="H34" s="951"/>
      <c r="I34" s="951" t="s">
        <v>401</v>
      </c>
      <c r="J34" s="951"/>
      <c r="K34" s="951" t="s">
        <v>394</v>
      </c>
      <c r="L34" s="951"/>
      <c r="M34" s="951" t="s">
        <v>24</v>
      </c>
      <c r="N34" s="951"/>
      <c r="O34" s="951"/>
      <c r="P34" s="951"/>
      <c r="Q34" s="951"/>
      <c r="R34" s="951"/>
    </row>
    <row r="35" spans="1:22" s="113" customFormat="1" ht="17" thickTop="1">
      <c r="A35" s="261" t="s">
        <v>596</v>
      </c>
      <c r="B35" s="521" t="s">
        <v>592</v>
      </c>
      <c r="C35" s="883">
        <v>44042</v>
      </c>
      <c r="D35" s="906"/>
      <c r="E35" s="906">
        <f>C35+1</f>
        <v>44043</v>
      </c>
      <c r="F35" s="906"/>
      <c r="G35" s="798">
        <f>E35+1</f>
        <v>44044</v>
      </c>
      <c r="H35" s="795"/>
      <c r="I35" s="906">
        <f>G35+29</f>
        <v>44073</v>
      </c>
      <c r="J35" s="906"/>
      <c r="K35" s="906">
        <f>I35+5</f>
        <v>44078</v>
      </c>
      <c r="L35" s="906"/>
      <c r="M35" s="906">
        <f>K35-1</f>
        <v>44077</v>
      </c>
      <c r="N35" s="906"/>
      <c r="O35" s="906"/>
      <c r="P35" s="906"/>
      <c r="Q35" s="906"/>
      <c r="R35" s="906"/>
    </row>
    <row r="36" spans="1:22" s="627" customFormat="1" ht="16">
      <c r="A36" s="635" t="s">
        <v>468</v>
      </c>
      <c r="B36" s="636" t="s">
        <v>592</v>
      </c>
      <c r="C36" s="879">
        <f>C35+7</f>
        <v>44049</v>
      </c>
      <c r="D36" s="907"/>
      <c r="E36" s="907">
        <f t="shared" ref="E36:E39" si="10">C36+1</f>
        <v>44050</v>
      </c>
      <c r="F36" s="907"/>
      <c r="G36" s="778">
        <f t="shared" ref="G36:G39" si="11">E36+1</f>
        <v>44051</v>
      </c>
      <c r="H36" s="779"/>
      <c r="I36" s="878">
        <f t="shared" ref="I36:I39" si="12">G36+29</f>
        <v>44080</v>
      </c>
      <c r="J36" s="879"/>
      <c r="K36" s="878">
        <f t="shared" ref="K36:K39" si="13">I36+5</f>
        <v>44085</v>
      </c>
      <c r="L36" s="879"/>
      <c r="M36" s="878">
        <f t="shared" ref="M36:M39" si="14">K36-1</f>
        <v>44084</v>
      </c>
      <c r="N36" s="879"/>
      <c r="O36" s="878"/>
      <c r="P36" s="879"/>
      <c r="Q36" s="975"/>
      <c r="R36" s="975"/>
    </row>
    <row r="37" spans="1:22" s="113" customFormat="1" ht="16">
      <c r="A37" s="263" t="s">
        <v>497</v>
      </c>
      <c r="B37" s="737" t="s">
        <v>495</v>
      </c>
      <c r="C37" s="944">
        <f t="shared" ref="C37:C39" si="15">C36+7</f>
        <v>44056</v>
      </c>
      <c r="D37" s="942"/>
      <c r="E37" s="942">
        <f t="shared" si="10"/>
        <v>44057</v>
      </c>
      <c r="F37" s="942"/>
      <c r="G37" s="818">
        <f t="shared" si="11"/>
        <v>44058</v>
      </c>
      <c r="H37" s="819"/>
      <c r="I37" s="943">
        <f t="shared" si="12"/>
        <v>44087</v>
      </c>
      <c r="J37" s="944"/>
      <c r="K37" s="943">
        <f t="shared" si="13"/>
        <v>44092</v>
      </c>
      <c r="L37" s="944"/>
      <c r="M37" s="943">
        <f t="shared" si="14"/>
        <v>44091</v>
      </c>
      <c r="N37" s="944"/>
      <c r="O37" s="878"/>
      <c r="P37" s="879"/>
      <c r="Q37" s="907"/>
      <c r="R37" s="907"/>
    </row>
    <row r="38" spans="1:22" s="627" customFormat="1" ht="16">
      <c r="A38" s="635" t="s">
        <v>468</v>
      </c>
      <c r="B38" s="636" t="s">
        <v>593</v>
      </c>
      <c r="C38" s="879">
        <f t="shared" si="15"/>
        <v>44063</v>
      </c>
      <c r="D38" s="907"/>
      <c r="E38" s="907">
        <f t="shared" si="10"/>
        <v>44064</v>
      </c>
      <c r="F38" s="907"/>
      <c r="G38" s="778">
        <f t="shared" si="11"/>
        <v>44065</v>
      </c>
      <c r="H38" s="779"/>
      <c r="I38" s="878">
        <f t="shared" si="12"/>
        <v>44094</v>
      </c>
      <c r="J38" s="879"/>
      <c r="K38" s="878">
        <f t="shared" si="13"/>
        <v>44099</v>
      </c>
      <c r="L38" s="879"/>
      <c r="M38" s="878">
        <f t="shared" si="14"/>
        <v>44098</v>
      </c>
      <c r="N38" s="879"/>
      <c r="O38" s="878"/>
      <c r="P38" s="879"/>
      <c r="Q38" s="975"/>
      <c r="R38" s="975"/>
    </row>
    <row r="39" spans="1:22" s="627" customFormat="1" ht="17" thickBot="1">
      <c r="A39" s="637" t="s">
        <v>594</v>
      </c>
      <c r="B39" s="638" t="s">
        <v>595</v>
      </c>
      <c r="C39" s="1000">
        <f t="shared" si="15"/>
        <v>44070</v>
      </c>
      <c r="D39" s="993"/>
      <c r="E39" s="993">
        <f t="shared" si="10"/>
        <v>44071</v>
      </c>
      <c r="F39" s="993"/>
      <c r="G39" s="840">
        <f t="shared" si="11"/>
        <v>44072</v>
      </c>
      <c r="H39" s="841"/>
      <c r="I39" s="999">
        <f t="shared" si="12"/>
        <v>44101</v>
      </c>
      <c r="J39" s="1000"/>
      <c r="K39" s="999">
        <f t="shared" si="13"/>
        <v>44106</v>
      </c>
      <c r="L39" s="1000"/>
      <c r="M39" s="999">
        <f t="shared" si="14"/>
        <v>44105</v>
      </c>
      <c r="N39" s="1000"/>
      <c r="O39" s="999"/>
      <c r="P39" s="1000"/>
      <c r="Q39" s="998"/>
      <c r="R39" s="998"/>
    </row>
    <row r="40" spans="1:22" s="113" customFormat="1" ht="17" thickTop="1">
      <c r="A40" s="265"/>
      <c r="B40" s="266"/>
      <c r="C40" s="267"/>
      <c r="D40" s="267"/>
      <c r="E40" s="267"/>
      <c r="F40" s="267"/>
      <c r="G40" s="364"/>
      <c r="H40" s="199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</row>
    <row r="41" spans="1:22" s="113" customFormat="1" ht="16">
      <c r="A41" s="265"/>
      <c r="B41" s="266"/>
      <c r="C41" s="267"/>
      <c r="D41" s="267"/>
      <c r="E41" s="267"/>
      <c r="F41" s="267"/>
      <c r="G41" s="364"/>
      <c r="H41" s="199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</row>
    <row r="42" spans="1:22" s="113" customFormat="1" ht="16">
      <c r="A42" s="265"/>
      <c r="B42" s="266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</row>
    <row r="43" spans="1:22" s="113" customFormat="1" ht="16">
      <c r="A43" s="265"/>
      <c r="B43" s="266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</row>
    <row r="44" spans="1:22" s="113" customFormat="1" ht="16">
      <c r="A44" s="265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</row>
    <row r="45" spans="1:22" s="113" customFormat="1" ht="16">
      <c r="A45" s="265"/>
      <c r="B45" s="266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</row>
    <row r="46" spans="1:22" s="111" customFormat="1" ht="29" thickBot="1">
      <c r="A46" s="251" t="s">
        <v>271</v>
      </c>
      <c r="B46" s="275"/>
      <c r="C46" s="276"/>
      <c r="D46" s="275"/>
      <c r="E46" s="277"/>
      <c r="F46" s="275"/>
      <c r="G46" s="277"/>
      <c r="H46" s="275"/>
      <c r="I46" s="277"/>
      <c r="J46" s="275"/>
      <c r="K46" s="277"/>
      <c r="L46" s="275"/>
      <c r="M46" s="278"/>
      <c r="N46" s="275"/>
      <c r="O46" s="275"/>
      <c r="P46" s="278"/>
      <c r="Q46" s="278"/>
      <c r="R46" s="278"/>
      <c r="S46" s="278"/>
      <c r="T46" s="278"/>
      <c r="U46" s="278"/>
      <c r="V46" s="278"/>
    </row>
    <row r="47" spans="1:22" s="113" customFormat="1" ht="17" thickTop="1">
      <c r="A47" s="279"/>
      <c r="B47" s="994" t="s">
        <v>116</v>
      </c>
      <c r="C47" s="890" t="s">
        <v>378</v>
      </c>
      <c r="D47" s="891"/>
      <c r="E47" s="890" t="s">
        <v>382</v>
      </c>
      <c r="F47" s="891"/>
      <c r="G47" s="890" t="s">
        <v>381</v>
      </c>
      <c r="H47" s="891"/>
      <c r="I47" s="955" t="s">
        <v>84</v>
      </c>
      <c r="J47" s="955"/>
      <c r="K47" s="955" t="s">
        <v>85</v>
      </c>
      <c r="L47" s="955"/>
      <c r="M47" s="955" t="s">
        <v>126</v>
      </c>
      <c r="N47" s="955"/>
      <c r="O47" s="948"/>
      <c r="P47" s="949"/>
      <c r="Q47" s="948"/>
      <c r="R47" s="949"/>
    </row>
    <row r="48" spans="1:22" s="113" customFormat="1" ht="17" thickBot="1">
      <c r="A48" s="280" t="s">
        <v>117</v>
      </c>
      <c r="B48" s="995"/>
      <c r="C48" s="950" t="s">
        <v>328</v>
      </c>
      <c r="D48" s="950"/>
      <c r="E48" s="950" t="s">
        <v>329</v>
      </c>
      <c r="F48" s="950"/>
      <c r="G48" s="950" t="s">
        <v>330</v>
      </c>
      <c r="H48" s="950"/>
      <c r="I48" s="950"/>
      <c r="J48" s="950"/>
      <c r="K48" s="961"/>
      <c r="L48" s="962"/>
      <c r="M48" s="950"/>
      <c r="N48" s="950"/>
      <c r="O48" s="961"/>
      <c r="P48" s="962"/>
      <c r="Q48" s="961"/>
      <c r="R48" s="962"/>
    </row>
    <row r="49" spans="1:22" s="113" customFormat="1" ht="17" thickTop="1">
      <c r="A49" s="305" t="s">
        <v>369</v>
      </c>
      <c r="B49" s="482" t="s">
        <v>498</v>
      </c>
      <c r="C49" s="241">
        <v>44045</v>
      </c>
      <c r="D49" s="418">
        <f>C49+1</f>
        <v>44046</v>
      </c>
      <c r="E49" s="241">
        <f>F49</f>
        <v>44047</v>
      </c>
      <c r="F49" s="418">
        <f>D49+1</f>
        <v>44047</v>
      </c>
      <c r="G49" s="541">
        <f>E49+1</f>
        <v>44048</v>
      </c>
      <c r="H49" s="416">
        <f>G49</f>
        <v>44048</v>
      </c>
      <c r="I49" s="882">
        <f>H49+25</f>
        <v>44073</v>
      </c>
      <c r="J49" s="883"/>
      <c r="K49" s="882">
        <f>I49+3</f>
        <v>44076</v>
      </c>
      <c r="L49" s="883"/>
      <c r="M49" s="976">
        <f>K49+6</f>
        <v>44082</v>
      </c>
      <c r="N49" s="976"/>
      <c r="O49" s="1004"/>
      <c r="P49" s="1005"/>
      <c r="Q49" s="1004"/>
      <c r="R49" s="1005"/>
    </row>
    <row r="50" spans="1:22" s="113" customFormat="1" ht="16">
      <c r="A50" s="306" t="s">
        <v>549</v>
      </c>
      <c r="B50" s="354" t="s">
        <v>550</v>
      </c>
      <c r="C50" s="404">
        <f>C49+7</f>
        <v>44052</v>
      </c>
      <c r="D50" s="419">
        <f t="shared" ref="D50" si="16">C50+1</f>
        <v>44053</v>
      </c>
      <c r="E50" s="404">
        <f t="shared" ref="E50:E53" si="17">F50</f>
        <v>44054</v>
      </c>
      <c r="F50" s="419">
        <f t="shared" ref="F50:F53" si="18">D50+1</f>
        <v>44054</v>
      </c>
      <c r="G50" s="542">
        <f t="shared" ref="G50:G53" si="19">E50+1</f>
        <v>44055</v>
      </c>
      <c r="H50" s="417">
        <f t="shared" ref="H50:H53" si="20">G50</f>
        <v>44055</v>
      </c>
      <c r="I50" s="878">
        <f t="shared" ref="I50:I53" si="21">H50+25</f>
        <v>44080</v>
      </c>
      <c r="J50" s="879"/>
      <c r="K50" s="878">
        <f t="shared" ref="K50:K53" si="22">I50+3</f>
        <v>44083</v>
      </c>
      <c r="L50" s="879"/>
      <c r="M50" s="967">
        <f t="shared" ref="M50:M53" si="23">K50+6</f>
        <v>44089</v>
      </c>
      <c r="N50" s="967"/>
      <c r="O50" s="965"/>
      <c r="P50" s="966"/>
      <c r="Q50" s="965"/>
      <c r="R50" s="966"/>
      <c r="S50" s="627"/>
      <c r="T50" s="627"/>
      <c r="U50" s="627"/>
      <c r="V50" s="627"/>
    </row>
    <row r="51" spans="1:22" s="113" customFormat="1" ht="16">
      <c r="A51" s="306" t="s">
        <v>491</v>
      </c>
      <c r="B51" s="354" t="s">
        <v>551</v>
      </c>
      <c r="C51" s="404">
        <f>C50+7</f>
        <v>44059</v>
      </c>
      <c r="D51" s="419">
        <f t="shared" ref="D51:D53" si="24">C51+1</f>
        <v>44060</v>
      </c>
      <c r="E51" s="404">
        <f t="shared" si="17"/>
        <v>44061</v>
      </c>
      <c r="F51" s="419">
        <f t="shared" si="18"/>
        <v>44061</v>
      </c>
      <c r="G51" s="542">
        <f t="shared" si="19"/>
        <v>44062</v>
      </c>
      <c r="H51" s="417">
        <f t="shared" si="20"/>
        <v>44062</v>
      </c>
      <c r="I51" s="878">
        <f t="shared" si="21"/>
        <v>44087</v>
      </c>
      <c r="J51" s="879"/>
      <c r="K51" s="878">
        <f t="shared" si="22"/>
        <v>44090</v>
      </c>
      <c r="L51" s="879"/>
      <c r="M51" s="967">
        <f t="shared" si="23"/>
        <v>44096</v>
      </c>
      <c r="N51" s="967"/>
      <c r="O51" s="965"/>
      <c r="P51" s="966"/>
      <c r="Q51" s="965"/>
      <c r="R51" s="966"/>
    </row>
    <row r="52" spans="1:22" s="113" customFormat="1" ht="16">
      <c r="A52" s="306" t="s">
        <v>492</v>
      </c>
      <c r="B52" s="588" t="s">
        <v>552</v>
      </c>
      <c r="C52" s="404">
        <f t="shared" ref="C52:C53" si="25">C51+7</f>
        <v>44066</v>
      </c>
      <c r="D52" s="264">
        <f t="shared" si="24"/>
        <v>44067</v>
      </c>
      <c r="E52" s="404">
        <f t="shared" si="17"/>
        <v>44068</v>
      </c>
      <c r="F52" s="264">
        <f t="shared" si="18"/>
        <v>44068</v>
      </c>
      <c r="G52" s="542">
        <f t="shared" si="19"/>
        <v>44069</v>
      </c>
      <c r="H52" s="359">
        <f t="shared" si="20"/>
        <v>44069</v>
      </c>
      <c r="I52" s="907">
        <f t="shared" si="21"/>
        <v>44094</v>
      </c>
      <c r="J52" s="907"/>
      <c r="K52" s="907">
        <f t="shared" si="22"/>
        <v>44097</v>
      </c>
      <c r="L52" s="907"/>
      <c r="M52" s="967">
        <f t="shared" si="23"/>
        <v>44103</v>
      </c>
      <c r="N52" s="967"/>
      <c r="O52" s="967"/>
      <c r="P52" s="967"/>
      <c r="Q52" s="967"/>
      <c r="R52" s="967"/>
      <c r="S52" s="627"/>
      <c r="T52" s="627"/>
      <c r="U52" s="627"/>
      <c r="V52" s="627"/>
    </row>
    <row r="53" spans="1:22" s="110" customFormat="1" ht="17" thickBot="1">
      <c r="A53" s="589" t="s">
        <v>369</v>
      </c>
      <c r="B53" s="590" t="s">
        <v>553</v>
      </c>
      <c r="C53" s="593">
        <f t="shared" si="25"/>
        <v>44073</v>
      </c>
      <c r="D53" s="594">
        <f t="shared" si="24"/>
        <v>44074</v>
      </c>
      <c r="E53" s="593">
        <f t="shared" si="17"/>
        <v>44075</v>
      </c>
      <c r="F53" s="594">
        <f t="shared" si="18"/>
        <v>44075</v>
      </c>
      <c r="G53" s="591">
        <f t="shared" si="19"/>
        <v>44076</v>
      </c>
      <c r="H53" s="592">
        <f t="shared" si="20"/>
        <v>44076</v>
      </c>
      <c r="I53" s="996">
        <f t="shared" si="21"/>
        <v>44101</v>
      </c>
      <c r="J53" s="996"/>
      <c r="K53" s="996">
        <f t="shared" si="22"/>
        <v>44104</v>
      </c>
      <c r="L53" s="996"/>
      <c r="M53" s="996">
        <f t="shared" si="23"/>
        <v>44110</v>
      </c>
      <c r="N53" s="996"/>
      <c r="O53" s="1003"/>
      <c r="P53" s="1003"/>
      <c r="Q53" s="1003"/>
      <c r="R53" s="1003"/>
      <c r="S53" s="627"/>
      <c r="T53" s="627"/>
      <c r="U53" s="627"/>
      <c r="V53" s="627"/>
    </row>
    <row r="54" spans="1:22" s="110" customFormat="1" ht="17" thickTop="1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</row>
    <row r="55" spans="1:22" s="110" customFormat="1" ht="16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</row>
    <row r="56" spans="1:22" s="110" customFormat="1" ht="16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</row>
    <row r="57" spans="1:22" s="111" customFormat="1" ht="29" hidden="1" thickBot="1">
      <c r="A57" s="251" t="s">
        <v>81</v>
      </c>
      <c r="B57" s="285"/>
      <c r="C57" s="285"/>
      <c r="D57" s="256"/>
      <c r="E57" s="307"/>
      <c r="F57" s="256"/>
      <c r="G57" s="307"/>
      <c r="H57" s="256"/>
      <c r="I57" s="256"/>
      <c r="J57" s="307"/>
      <c r="K57" s="256"/>
      <c r="L57" s="307"/>
      <c r="M57" s="256"/>
      <c r="N57" s="307"/>
      <c r="O57" s="307"/>
      <c r="P57" s="307"/>
      <c r="Q57" s="307"/>
      <c r="R57" s="307"/>
      <c r="S57" s="307"/>
      <c r="T57" s="307"/>
      <c r="U57" s="307"/>
      <c r="V57" s="304"/>
    </row>
    <row r="58" spans="1:22" s="112" customFormat="1" ht="17" hidden="1" thickTop="1">
      <c r="A58" s="308"/>
      <c r="B58" s="217"/>
      <c r="C58" s="820" t="s">
        <v>23</v>
      </c>
      <c r="D58" s="792"/>
      <c r="E58" s="820" t="s">
        <v>11</v>
      </c>
      <c r="F58" s="792"/>
      <c r="G58" s="820" t="s">
        <v>12</v>
      </c>
      <c r="H58" s="792"/>
      <c r="I58" s="1001" t="s">
        <v>82</v>
      </c>
      <c r="J58" s="1001"/>
      <c r="K58" s="1001" t="s">
        <v>83</v>
      </c>
      <c r="L58" s="1001"/>
      <c r="M58" s="1001" t="s">
        <v>84</v>
      </c>
      <c r="N58" s="1001"/>
      <c r="O58" s="1001" t="s">
        <v>85</v>
      </c>
      <c r="P58" s="1001"/>
      <c r="Q58" s="1001" t="s">
        <v>86</v>
      </c>
      <c r="R58" s="1001"/>
      <c r="S58" s="1001" t="s">
        <v>87</v>
      </c>
      <c r="T58" s="1001"/>
      <c r="U58" s="1001"/>
      <c r="V58" s="1001"/>
    </row>
    <row r="59" spans="1:22" s="113" customFormat="1" ht="17" hidden="1" thickBot="1">
      <c r="A59" s="195" t="s">
        <v>13</v>
      </c>
      <c r="B59" s="427" t="s">
        <v>88</v>
      </c>
      <c r="C59" s="790" t="s">
        <v>10</v>
      </c>
      <c r="D59" s="790"/>
      <c r="E59" s="802" t="s">
        <v>155</v>
      </c>
      <c r="F59" s="802"/>
      <c r="G59" s="802" t="s">
        <v>173</v>
      </c>
      <c r="H59" s="802"/>
      <c r="I59" s="950"/>
      <c r="J59" s="950"/>
      <c r="K59" s="950"/>
      <c r="L59" s="950"/>
      <c r="M59" s="950"/>
      <c r="N59" s="950"/>
      <c r="O59" s="950"/>
      <c r="P59" s="950"/>
      <c r="Q59" s="950"/>
      <c r="R59" s="950"/>
      <c r="S59" s="950"/>
      <c r="T59" s="950"/>
      <c r="U59" s="950"/>
      <c r="V59" s="950"/>
    </row>
    <row r="60" spans="1:22" s="113" customFormat="1" ht="17" hidden="1" thickTop="1">
      <c r="A60" s="449" t="s">
        <v>178</v>
      </c>
      <c r="B60" s="450" t="s">
        <v>205</v>
      </c>
      <c r="C60" s="1010">
        <v>42036</v>
      </c>
      <c r="D60" s="1010"/>
      <c r="E60" s="451">
        <f t="shared" ref="E60:E66" si="26">C60+1</f>
        <v>42037</v>
      </c>
      <c r="F60" s="452">
        <f t="shared" ref="F60:F66" si="27">E60+1</f>
        <v>42038</v>
      </c>
      <c r="G60" s="451">
        <f>E60+2</f>
        <v>42039</v>
      </c>
      <c r="H60" s="452">
        <f t="shared" ref="H60:H66" si="28">G60+1</f>
        <v>42040</v>
      </c>
      <c r="I60" s="1002">
        <f>H60+18</f>
        <v>42058</v>
      </c>
      <c r="J60" s="1002"/>
      <c r="K60" s="1002">
        <f>I60+6</f>
        <v>42064</v>
      </c>
      <c r="L60" s="1002"/>
      <c r="M60" s="1002">
        <f>K60+3</f>
        <v>42067</v>
      </c>
      <c r="N60" s="1002"/>
      <c r="O60" s="1002">
        <f>M60+2</f>
        <v>42069</v>
      </c>
      <c r="P60" s="1002"/>
      <c r="Q60" s="1002">
        <f>M60+3</f>
        <v>42070</v>
      </c>
      <c r="R60" s="1002"/>
      <c r="S60" s="1002">
        <f>O60+2</f>
        <v>42071</v>
      </c>
      <c r="T60" s="1002"/>
      <c r="U60" s="1002"/>
      <c r="V60" s="1002"/>
    </row>
    <row r="61" spans="1:22" s="113" customFormat="1" ht="16" hidden="1">
      <c r="A61" s="238" t="s">
        <v>177</v>
      </c>
      <c r="B61" s="240" t="s">
        <v>184</v>
      </c>
      <c r="C61" s="780">
        <f t="shared" ref="C61:C66" si="29">C60+7</f>
        <v>42043</v>
      </c>
      <c r="D61" s="780"/>
      <c r="E61" s="373">
        <f t="shared" si="26"/>
        <v>42044</v>
      </c>
      <c r="F61" s="359">
        <f t="shared" si="27"/>
        <v>42045</v>
      </c>
      <c r="G61" s="373">
        <f t="shared" ref="G61:G66" si="30">E61+2</f>
        <v>42046</v>
      </c>
      <c r="H61" s="359">
        <f t="shared" si="28"/>
        <v>42047</v>
      </c>
      <c r="I61" s="1009">
        <f t="shared" ref="I61:I66" si="31">H61+18</f>
        <v>42065</v>
      </c>
      <c r="J61" s="1009"/>
      <c r="K61" s="965">
        <f t="shared" ref="K61:K66" si="32">I61+6</f>
        <v>42071</v>
      </c>
      <c r="L61" s="966"/>
      <c r="M61" s="965">
        <f t="shared" ref="M61:M66" si="33">K61+3</f>
        <v>42074</v>
      </c>
      <c r="N61" s="966"/>
      <c r="O61" s="967">
        <f t="shared" ref="O61:O66" si="34">M61+2</f>
        <v>42076</v>
      </c>
      <c r="P61" s="967"/>
      <c r="Q61" s="967">
        <f t="shared" ref="Q61:Q66" si="35">M61+3</f>
        <v>42077</v>
      </c>
      <c r="R61" s="967"/>
      <c r="S61" s="967">
        <f t="shared" ref="S61:S66" si="36">O61+2</f>
        <v>42078</v>
      </c>
      <c r="T61" s="967"/>
      <c r="U61" s="967"/>
      <c r="V61" s="967"/>
    </row>
    <row r="62" spans="1:22" s="113" customFormat="1" ht="16" hidden="1">
      <c r="A62" s="238" t="s">
        <v>204</v>
      </c>
      <c r="B62" s="240" t="s">
        <v>185</v>
      </c>
      <c r="C62" s="780">
        <f t="shared" si="29"/>
        <v>42050</v>
      </c>
      <c r="D62" s="780"/>
      <c r="E62" s="373">
        <f t="shared" si="26"/>
        <v>42051</v>
      </c>
      <c r="F62" s="359">
        <f t="shared" si="27"/>
        <v>42052</v>
      </c>
      <c r="G62" s="373">
        <f t="shared" si="30"/>
        <v>42053</v>
      </c>
      <c r="H62" s="359">
        <f t="shared" si="28"/>
        <v>42054</v>
      </c>
      <c r="I62" s="1009">
        <f t="shared" si="31"/>
        <v>42072</v>
      </c>
      <c r="J62" s="1009"/>
      <c r="K62" s="965">
        <f t="shared" si="32"/>
        <v>42078</v>
      </c>
      <c r="L62" s="966"/>
      <c r="M62" s="965">
        <f t="shared" si="33"/>
        <v>42081</v>
      </c>
      <c r="N62" s="966"/>
      <c r="O62" s="967">
        <f t="shared" si="34"/>
        <v>42083</v>
      </c>
      <c r="P62" s="967"/>
      <c r="Q62" s="967">
        <f t="shared" si="35"/>
        <v>42084</v>
      </c>
      <c r="R62" s="967"/>
      <c r="S62" s="967">
        <f t="shared" si="36"/>
        <v>42085</v>
      </c>
      <c r="T62" s="967"/>
      <c r="U62" s="967"/>
      <c r="V62" s="967"/>
    </row>
    <row r="63" spans="1:22" s="113" customFormat="1" ht="16" hidden="1">
      <c r="A63" s="238" t="s">
        <v>177</v>
      </c>
      <c r="B63" s="240" t="s">
        <v>186</v>
      </c>
      <c r="C63" s="780">
        <f t="shared" si="29"/>
        <v>42057</v>
      </c>
      <c r="D63" s="780"/>
      <c r="E63" s="373">
        <f t="shared" si="26"/>
        <v>42058</v>
      </c>
      <c r="F63" s="359">
        <f t="shared" si="27"/>
        <v>42059</v>
      </c>
      <c r="G63" s="373">
        <f t="shared" si="30"/>
        <v>42060</v>
      </c>
      <c r="H63" s="359">
        <f t="shared" si="28"/>
        <v>42061</v>
      </c>
      <c r="I63" s="1009">
        <f t="shared" si="31"/>
        <v>42079</v>
      </c>
      <c r="J63" s="1009"/>
      <c r="K63" s="965">
        <f t="shared" si="32"/>
        <v>42085</v>
      </c>
      <c r="L63" s="966"/>
      <c r="M63" s="965">
        <f t="shared" si="33"/>
        <v>42088</v>
      </c>
      <c r="N63" s="966"/>
      <c r="O63" s="967">
        <f t="shared" si="34"/>
        <v>42090</v>
      </c>
      <c r="P63" s="967"/>
      <c r="Q63" s="967">
        <f t="shared" si="35"/>
        <v>42091</v>
      </c>
      <c r="R63" s="967"/>
      <c r="S63" s="967">
        <f t="shared" si="36"/>
        <v>42092</v>
      </c>
      <c r="T63" s="967"/>
      <c r="U63" s="967"/>
      <c r="V63" s="967"/>
    </row>
    <row r="64" spans="1:22" s="113" customFormat="1" ht="16" hidden="1">
      <c r="A64" s="238" t="s">
        <v>178</v>
      </c>
      <c r="B64" s="240" t="s">
        <v>187</v>
      </c>
      <c r="C64" s="780">
        <f t="shared" si="29"/>
        <v>42064</v>
      </c>
      <c r="D64" s="780"/>
      <c r="E64" s="373">
        <f t="shared" si="26"/>
        <v>42065</v>
      </c>
      <c r="F64" s="359">
        <f t="shared" si="27"/>
        <v>42066</v>
      </c>
      <c r="G64" s="373">
        <f t="shared" si="30"/>
        <v>42067</v>
      </c>
      <c r="H64" s="359">
        <f t="shared" si="28"/>
        <v>42068</v>
      </c>
      <c r="I64" s="1009">
        <f t="shared" si="31"/>
        <v>42086</v>
      </c>
      <c r="J64" s="1009"/>
      <c r="K64" s="965">
        <f t="shared" si="32"/>
        <v>42092</v>
      </c>
      <c r="L64" s="966"/>
      <c r="M64" s="965">
        <f t="shared" si="33"/>
        <v>42095</v>
      </c>
      <c r="N64" s="966"/>
      <c r="O64" s="967">
        <f t="shared" si="34"/>
        <v>42097</v>
      </c>
      <c r="P64" s="967"/>
      <c r="Q64" s="967">
        <f t="shared" si="35"/>
        <v>42098</v>
      </c>
      <c r="R64" s="967"/>
      <c r="S64" s="967">
        <f t="shared" si="36"/>
        <v>42099</v>
      </c>
      <c r="T64" s="967"/>
      <c r="U64" s="967"/>
      <c r="V64" s="967"/>
    </row>
    <row r="65" spans="1:22" s="113" customFormat="1" ht="17" hidden="1" thickBot="1">
      <c r="A65" s="239" t="s">
        <v>177</v>
      </c>
      <c r="B65" s="441" t="s">
        <v>188</v>
      </c>
      <c r="C65" s="805">
        <f t="shared" si="29"/>
        <v>42071</v>
      </c>
      <c r="D65" s="805"/>
      <c r="E65" s="178">
        <f t="shared" si="26"/>
        <v>42072</v>
      </c>
      <c r="F65" s="179">
        <f t="shared" si="27"/>
        <v>42073</v>
      </c>
      <c r="G65" s="178">
        <f t="shared" si="30"/>
        <v>42074</v>
      </c>
      <c r="H65" s="179">
        <f t="shared" si="28"/>
        <v>42075</v>
      </c>
      <c r="I65" s="991">
        <f t="shared" si="31"/>
        <v>42093</v>
      </c>
      <c r="J65" s="991"/>
      <c r="K65" s="970">
        <f t="shared" si="32"/>
        <v>42099</v>
      </c>
      <c r="L65" s="971"/>
      <c r="M65" s="970">
        <f t="shared" si="33"/>
        <v>42102</v>
      </c>
      <c r="N65" s="971"/>
      <c r="O65" s="991">
        <f t="shared" si="34"/>
        <v>42104</v>
      </c>
      <c r="P65" s="991"/>
      <c r="Q65" s="991">
        <f t="shared" si="35"/>
        <v>42105</v>
      </c>
      <c r="R65" s="991"/>
      <c r="S65" s="991">
        <f t="shared" si="36"/>
        <v>42106</v>
      </c>
      <c r="T65" s="991"/>
      <c r="U65" s="991"/>
      <c r="V65" s="991"/>
    </row>
    <row r="66" spans="1:22" s="113" customFormat="1" ht="18" hidden="1" thickTop="1" thickBot="1">
      <c r="A66" s="195" t="e">
        <f>'NORTH EUROPE'!#REF!</f>
        <v>#REF!</v>
      </c>
      <c r="B66" s="430" t="s">
        <v>179</v>
      </c>
      <c r="C66" s="842">
        <f t="shared" si="29"/>
        <v>42078</v>
      </c>
      <c r="D66" s="842"/>
      <c r="E66" s="453">
        <f t="shared" si="26"/>
        <v>42079</v>
      </c>
      <c r="F66" s="454">
        <f t="shared" si="27"/>
        <v>42080</v>
      </c>
      <c r="G66" s="453">
        <f t="shared" si="30"/>
        <v>42081</v>
      </c>
      <c r="H66" s="454">
        <f t="shared" si="28"/>
        <v>42082</v>
      </c>
      <c r="I66" s="1009">
        <f t="shared" si="31"/>
        <v>42100</v>
      </c>
      <c r="J66" s="1009"/>
      <c r="K66" s="1007">
        <f t="shared" si="32"/>
        <v>42106</v>
      </c>
      <c r="L66" s="1008"/>
      <c r="M66" s="1007">
        <f t="shared" si="33"/>
        <v>42109</v>
      </c>
      <c r="N66" s="1008"/>
      <c r="O66" s="1006">
        <f t="shared" si="34"/>
        <v>42111</v>
      </c>
      <c r="P66" s="1006"/>
      <c r="Q66" s="1006">
        <f t="shared" si="35"/>
        <v>42112</v>
      </c>
      <c r="R66" s="1006"/>
      <c r="S66" s="1006">
        <f t="shared" si="36"/>
        <v>42113</v>
      </c>
      <c r="T66" s="1006"/>
      <c r="U66" s="1006">
        <f>M66+10</f>
        <v>42119</v>
      </c>
      <c r="V66" s="1006"/>
    </row>
    <row r="67" spans="1:22" s="114" customFormat="1" ht="17" hidden="1" thickTop="1">
      <c r="A67" s="268"/>
      <c r="B67" s="269"/>
      <c r="C67" s="270"/>
      <c r="D67" s="271"/>
      <c r="E67" s="272"/>
      <c r="F67" s="271"/>
      <c r="G67" s="272"/>
      <c r="H67" s="271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</row>
    <row r="68" spans="1:22" s="114" customFormat="1" ht="16">
      <c r="A68" s="268"/>
      <c r="B68" s="269"/>
      <c r="C68" s="270"/>
      <c r="D68" s="271"/>
      <c r="E68" s="272"/>
      <c r="F68" s="271"/>
      <c r="G68" s="272"/>
      <c r="H68" s="271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</row>
    <row r="69" spans="1:22" s="114" customFormat="1" ht="16">
      <c r="A69" s="268"/>
      <c r="B69" s="269"/>
      <c r="C69" s="270"/>
      <c r="D69" s="271"/>
      <c r="E69" s="272"/>
      <c r="F69" s="271"/>
      <c r="G69" s="272"/>
      <c r="H69" s="271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</row>
    <row r="70" spans="1:22" s="114" customFormat="1" ht="16">
      <c r="A70" s="268"/>
      <c r="B70" s="269"/>
      <c r="C70" s="270"/>
      <c r="D70" s="271"/>
      <c r="E70" s="272"/>
      <c r="F70" s="271"/>
      <c r="G70" s="272"/>
      <c r="H70" s="271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</row>
    <row r="71" spans="1:22" s="110" customFormat="1" ht="16">
      <c r="A71" s="115" t="s">
        <v>55</v>
      </c>
      <c r="B71" s="116"/>
      <c r="C71" s="117"/>
      <c r="D71" s="118"/>
      <c r="E71" s="119"/>
      <c r="F71" s="117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s="110" customFormat="1" ht="16">
      <c r="A72" s="115" t="s">
        <v>31</v>
      </c>
      <c r="B72" s="116"/>
      <c r="C72" s="117"/>
      <c r="D72" s="118"/>
      <c r="E72" s="119"/>
      <c r="F72" s="117"/>
      <c r="G72" s="109"/>
      <c r="H72" s="109"/>
      <c r="I72" s="109"/>
    </row>
    <row r="73" spans="1:22" s="110" customFormat="1" ht="16">
      <c r="A73" s="115"/>
      <c r="B73" s="116"/>
      <c r="C73" s="117"/>
      <c r="D73" s="118"/>
      <c r="E73" s="119"/>
      <c r="F73" s="117"/>
      <c r="G73" s="109"/>
      <c r="H73" s="109"/>
      <c r="I73" s="109"/>
    </row>
    <row r="74" spans="1:22" s="110" customFormat="1" ht="16">
      <c r="A74" s="992" t="s">
        <v>89</v>
      </c>
      <c r="B74" s="992"/>
      <c r="C74" s="992"/>
      <c r="D74" s="992"/>
      <c r="E74" s="992"/>
      <c r="F74" s="992"/>
      <c r="G74" s="992"/>
      <c r="H74" s="992"/>
      <c r="I74" s="992"/>
      <c r="J74" s="992"/>
      <c r="K74" s="992"/>
      <c r="L74" s="992"/>
      <c r="M74" s="992"/>
      <c r="N74" s="992"/>
      <c r="O74" s="992"/>
      <c r="P74" s="992"/>
      <c r="Q74" s="992"/>
      <c r="R74" s="992"/>
      <c r="S74" s="992"/>
      <c r="T74" s="992"/>
      <c r="U74" s="992"/>
      <c r="V74" s="992"/>
    </row>
  </sheetData>
  <mergeCells count="262">
    <mergeCell ref="M27:N27"/>
    <mergeCell ref="O27:P27"/>
    <mergeCell ref="Q27:R27"/>
    <mergeCell ref="G38:H38"/>
    <mergeCell ref="I38:J38"/>
    <mergeCell ref="K38:L38"/>
    <mergeCell ref="M38:N38"/>
    <mergeCell ref="O38:P38"/>
    <mergeCell ref="Q38:R38"/>
    <mergeCell ref="G36:H36"/>
    <mergeCell ref="G33:H33"/>
    <mergeCell ref="K24:L24"/>
    <mergeCell ref="K25:L25"/>
    <mergeCell ref="I36:J36"/>
    <mergeCell ref="I37:J37"/>
    <mergeCell ref="K37:L37"/>
    <mergeCell ref="I35:J35"/>
    <mergeCell ref="G27:H27"/>
    <mergeCell ref="I27:J27"/>
    <mergeCell ref="K27:L27"/>
    <mergeCell ref="M24:N24"/>
    <mergeCell ref="M25:N25"/>
    <mergeCell ref="M26:N26"/>
    <mergeCell ref="O24:P24"/>
    <mergeCell ref="Q24:R24"/>
    <mergeCell ref="O25:P25"/>
    <mergeCell ref="Q25:R25"/>
    <mergeCell ref="O26:P26"/>
    <mergeCell ref="Q26:R26"/>
    <mergeCell ref="C39:D39"/>
    <mergeCell ref="C58:D58"/>
    <mergeCell ref="E58:F58"/>
    <mergeCell ref="C22:D22"/>
    <mergeCell ref="C34:D34"/>
    <mergeCell ref="C33:D33"/>
    <mergeCell ref="C35:D35"/>
    <mergeCell ref="C36:D36"/>
    <mergeCell ref="E22:F22"/>
    <mergeCell ref="E26:F26"/>
    <mergeCell ref="E48:F48"/>
    <mergeCell ref="E23:F23"/>
    <mergeCell ref="E24:F24"/>
    <mergeCell ref="E25:F25"/>
    <mergeCell ref="C38:D38"/>
    <mergeCell ref="E38:F38"/>
    <mergeCell ref="E27:F27"/>
    <mergeCell ref="C37:D37"/>
    <mergeCell ref="G58:H58"/>
    <mergeCell ref="E34:F34"/>
    <mergeCell ref="E33:F33"/>
    <mergeCell ref="E35:F35"/>
    <mergeCell ref="E36:F36"/>
    <mergeCell ref="E37:F37"/>
    <mergeCell ref="C59:D59"/>
    <mergeCell ref="S60:T60"/>
    <mergeCell ref="Q58:R58"/>
    <mergeCell ref="O58:P58"/>
    <mergeCell ref="K59:L59"/>
    <mergeCell ref="M50:N50"/>
    <mergeCell ref="M49:N49"/>
    <mergeCell ref="E59:F59"/>
    <mergeCell ref="G59:H59"/>
    <mergeCell ref="I59:J59"/>
    <mergeCell ref="K58:L58"/>
    <mergeCell ref="M59:N59"/>
    <mergeCell ref="I58:J58"/>
    <mergeCell ref="S58:T58"/>
    <mergeCell ref="Q37:R37"/>
    <mergeCell ref="M37:N37"/>
    <mergeCell ref="Q36:R36"/>
    <mergeCell ref="G34:H34"/>
    <mergeCell ref="K62:L62"/>
    <mergeCell ref="K61:L61"/>
    <mergeCell ref="S63:T63"/>
    <mergeCell ref="C62:D62"/>
    <mergeCell ref="I61:J61"/>
    <mergeCell ref="C60:D60"/>
    <mergeCell ref="K60:L60"/>
    <mergeCell ref="C63:D63"/>
    <mergeCell ref="K63:L63"/>
    <mergeCell ref="I63:J63"/>
    <mergeCell ref="C61:D61"/>
    <mergeCell ref="I62:J62"/>
    <mergeCell ref="I60:J60"/>
    <mergeCell ref="Q60:R60"/>
    <mergeCell ref="O60:P60"/>
    <mergeCell ref="M62:N62"/>
    <mergeCell ref="Q63:R63"/>
    <mergeCell ref="M60:N60"/>
    <mergeCell ref="M63:N63"/>
    <mergeCell ref="O63:P63"/>
    <mergeCell ref="M61:N61"/>
    <mergeCell ref="O61:P61"/>
    <mergeCell ref="O62:P62"/>
    <mergeCell ref="U66:V66"/>
    <mergeCell ref="U65:V65"/>
    <mergeCell ref="S64:T64"/>
    <mergeCell ref="C66:D66"/>
    <mergeCell ref="K66:L66"/>
    <mergeCell ref="M66:N66"/>
    <mergeCell ref="Q66:R66"/>
    <mergeCell ref="O66:P66"/>
    <mergeCell ref="C65:D65"/>
    <mergeCell ref="M64:N64"/>
    <mergeCell ref="O64:P64"/>
    <mergeCell ref="Q64:R64"/>
    <mergeCell ref="U64:V64"/>
    <mergeCell ref="K64:L64"/>
    <mergeCell ref="I66:J66"/>
    <mergeCell ref="K65:L65"/>
    <mergeCell ref="S66:T66"/>
    <mergeCell ref="C64:D64"/>
    <mergeCell ref="I64:J64"/>
    <mergeCell ref="I65:J65"/>
    <mergeCell ref="M65:N65"/>
    <mergeCell ref="O65:P65"/>
    <mergeCell ref="Q65:R65"/>
    <mergeCell ref="S65:T65"/>
    <mergeCell ref="U58:V58"/>
    <mergeCell ref="O59:P59"/>
    <mergeCell ref="Q59:R59"/>
    <mergeCell ref="S59:T59"/>
    <mergeCell ref="U59:V59"/>
    <mergeCell ref="O35:P35"/>
    <mergeCell ref="U62:V62"/>
    <mergeCell ref="S62:T62"/>
    <mergeCell ref="S61:T61"/>
    <mergeCell ref="U61:V61"/>
    <mergeCell ref="Q62:R62"/>
    <mergeCell ref="O37:P37"/>
    <mergeCell ref="U63:V63"/>
    <mergeCell ref="M58:N58"/>
    <mergeCell ref="Q61:R61"/>
    <mergeCell ref="U60:V60"/>
    <mergeCell ref="Q34:R34"/>
    <mergeCell ref="K33:L33"/>
    <mergeCell ref="Q33:R33"/>
    <mergeCell ref="K34:L34"/>
    <mergeCell ref="M34:N34"/>
    <mergeCell ref="M51:N51"/>
    <mergeCell ref="O51:P51"/>
    <mergeCell ref="O50:P50"/>
    <mergeCell ref="Q50:R50"/>
    <mergeCell ref="M53:N53"/>
    <mergeCell ref="O53:P53"/>
    <mergeCell ref="Q53:R53"/>
    <mergeCell ref="O39:P39"/>
    <mergeCell ref="M39:N39"/>
    <mergeCell ref="O49:P49"/>
    <mergeCell ref="Q49:R49"/>
    <mergeCell ref="Q52:R52"/>
    <mergeCell ref="Q35:R35"/>
    <mergeCell ref="K36:L36"/>
    <mergeCell ref="M36:N36"/>
    <mergeCell ref="I48:J48"/>
    <mergeCell ref="K48:L48"/>
    <mergeCell ref="M48:N48"/>
    <mergeCell ref="Q48:R48"/>
    <mergeCell ref="G48:H48"/>
    <mergeCell ref="O48:P48"/>
    <mergeCell ref="I47:J47"/>
    <mergeCell ref="I26:J26"/>
    <mergeCell ref="G26:H26"/>
    <mergeCell ref="G37:H37"/>
    <mergeCell ref="M35:N35"/>
    <mergeCell ref="K35:L35"/>
    <mergeCell ref="O36:P36"/>
    <mergeCell ref="K26:L26"/>
    <mergeCell ref="G39:H39"/>
    <mergeCell ref="Q39:R39"/>
    <mergeCell ref="K39:L39"/>
    <mergeCell ref="I39:J39"/>
    <mergeCell ref="M33:N33"/>
    <mergeCell ref="O34:P34"/>
    <mergeCell ref="I34:J34"/>
    <mergeCell ref="G35:H35"/>
    <mergeCell ref="I33:J33"/>
    <mergeCell ref="O33:P33"/>
    <mergeCell ref="M21:N21"/>
    <mergeCell ref="M22:N22"/>
    <mergeCell ref="M23:N23"/>
    <mergeCell ref="Q11:R11"/>
    <mergeCell ref="K23:L23"/>
    <mergeCell ref="O21:P21"/>
    <mergeCell ref="Q21:R21"/>
    <mergeCell ref="O22:P22"/>
    <mergeCell ref="Q22:R22"/>
    <mergeCell ref="O23:P23"/>
    <mergeCell ref="Q23:R23"/>
    <mergeCell ref="O13:P13"/>
    <mergeCell ref="K22:L22"/>
    <mergeCell ref="K21:L21"/>
    <mergeCell ref="K13:L13"/>
    <mergeCell ref="M12:N12"/>
    <mergeCell ref="C7:D7"/>
    <mergeCell ref="E7:F7"/>
    <mergeCell ref="I7:J7"/>
    <mergeCell ref="G7:H7"/>
    <mergeCell ref="I24:J24"/>
    <mergeCell ref="I25:J25"/>
    <mergeCell ref="G25:H25"/>
    <mergeCell ref="G23:H23"/>
    <mergeCell ref="G24:H24"/>
    <mergeCell ref="C8:D8"/>
    <mergeCell ref="E8:F8"/>
    <mergeCell ref="I23:J23"/>
    <mergeCell ref="I21:J21"/>
    <mergeCell ref="I22:J22"/>
    <mergeCell ref="G21:H21"/>
    <mergeCell ref="G22:H22"/>
    <mergeCell ref="G8:H8"/>
    <mergeCell ref="I8:J8"/>
    <mergeCell ref="E21:F21"/>
    <mergeCell ref="C21:D21"/>
    <mergeCell ref="M8:N8"/>
    <mergeCell ref="O12:P12"/>
    <mergeCell ref="O9:P9"/>
    <mergeCell ref="M13:N13"/>
    <mergeCell ref="Q7:R7"/>
    <mergeCell ref="K7:L7"/>
    <mergeCell ref="Q9:R9"/>
    <mergeCell ref="M7:N7"/>
    <mergeCell ref="O7:P7"/>
    <mergeCell ref="Q8:R8"/>
    <mergeCell ref="O10:P10"/>
    <mergeCell ref="O8:P8"/>
    <mergeCell ref="K12:L12"/>
    <mergeCell ref="K11:L11"/>
    <mergeCell ref="O11:P11"/>
    <mergeCell ref="K8:L8"/>
    <mergeCell ref="Q12:R12"/>
    <mergeCell ref="Q10:R10"/>
    <mergeCell ref="Q13:R13"/>
    <mergeCell ref="M11:N11"/>
    <mergeCell ref="K10:L10"/>
    <mergeCell ref="K9:L9"/>
    <mergeCell ref="M9:N9"/>
    <mergeCell ref="M10:N10"/>
    <mergeCell ref="A74:V74"/>
    <mergeCell ref="M52:N52"/>
    <mergeCell ref="O52:P52"/>
    <mergeCell ref="K47:L47"/>
    <mergeCell ref="Q47:R47"/>
    <mergeCell ref="O47:P47"/>
    <mergeCell ref="Q51:R51"/>
    <mergeCell ref="E39:F39"/>
    <mergeCell ref="K52:L52"/>
    <mergeCell ref="I52:J52"/>
    <mergeCell ref="K49:L49"/>
    <mergeCell ref="K51:L51"/>
    <mergeCell ref="I49:J49"/>
    <mergeCell ref="I50:J50"/>
    <mergeCell ref="I51:J51"/>
    <mergeCell ref="K50:L50"/>
    <mergeCell ref="B47:B48"/>
    <mergeCell ref="C47:D47"/>
    <mergeCell ref="E47:F47"/>
    <mergeCell ref="G47:H47"/>
    <mergeCell ref="C48:D48"/>
    <mergeCell ref="M47:N47"/>
    <mergeCell ref="I53:J53"/>
    <mergeCell ref="K53:L53"/>
  </mergeCells>
  <phoneticPr fontId="22"/>
  <printOptions horizontalCentered="1"/>
  <pageMargins left="0.23622047244094488" right="0.23622047244094488" top="0.39370078740157483" bottom="0.39370078740157483" header="0" footer="0"/>
  <pageSetup paperSize="9" scale="63" orientation="portrait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U67"/>
  <sheetViews>
    <sheetView view="pageBreakPreview" zoomScale="142" zoomScaleNormal="85" zoomScaleSheetLayoutView="142" workbookViewId="0">
      <selection activeCell="A39" sqref="A39"/>
    </sheetView>
  </sheetViews>
  <sheetFormatPr baseColWidth="10" defaultColWidth="5.6640625" defaultRowHeight="13"/>
  <cols>
    <col min="1" max="1" width="26.1640625" style="153" customWidth="1"/>
    <col min="2" max="2" width="13" style="153" customWidth="1"/>
    <col min="3" max="9" width="5.6640625" style="153" customWidth="1"/>
    <col min="10" max="16384" width="5.6640625" style="153"/>
  </cols>
  <sheetData>
    <row r="1" spans="1:20" s="130" customFormat="1" ht="59">
      <c r="A1" s="126"/>
      <c r="B1" s="127"/>
      <c r="C1" s="127"/>
      <c r="D1" s="127"/>
      <c r="E1" s="127"/>
      <c r="F1" s="128"/>
      <c r="G1" s="128"/>
      <c r="H1" s="128"/>
      <c r="I1" s="128"/>
      <c r="J1" s="101"/>
      <c r="K1" s="128"/>
      <c r="L1" s="129"/>
      <c r="M1" s="128"/>
      <c r="N1" s="103"/>
      <c r="O1" s="128"/>
      <c r="P1" s="128"/>
      <c r="Q1" s="128"/>
      <c r="R1" s="128"/>
      <c r="S1" s="128"/>
      <c r="T1" s="128"/>
    </row>
    <row r="2" spans="1:20" s="133" customFormat="1" ht="18">
      <c r="A2" s="131"/>
      <c r="B2" s="131"/>
      <c r="C2" s="131"/>
      <c r="D2" s="131"/>
      <c r="E2" s="131"/>
      <c r="F2" s="132"/>
      <c r="G2" s="107"/>
      <c r="H2" s="132"/>
      <c r="I2" s="132"/>
      <c r="J2" s="132"/>
      <c r="K2" s="132"/>
      <c r="L2" s="107"/>
      <c r="M2" s="132"/>
      <c r="N2" s="132"/>
      <c r="O2" s="132"/>
      <c r="P2" s="132"/>
      <c r="Q2" s="132"/>
      <c r="R2" s="132"/>
      <c r="S2" s="132"/>
      <c r="T2" s="10" t="s">
        <v>226</v>
      </c>
    </row>
    <row r="3" spans="1:20" s="140" customFormat="1" ht="16">
      <c r="A3" s="134"/>
      <c r="B3" s="134"/>
      <c r="C3" s="134"/>
      <c r="D3" s="135"/>
      <c r="E3" s="136"/>
      <c r="F3" s="136"/>
      <c r="G3" s="136"/>
      <c r="H3" s="136"/>
      <c r="I3" s="136"/>
      <c r="J3" s="136"/>
      <c r="K3" s="137"/>
      <c r="L3" s="138"/>
      <c r="M3" s="134"/>
      <c r="N3" s="136"/>
      <c r="O3" s="137"/>
      <c r="P3" s="134"/>
      <c r="Q3" s="134"/>
      <c r="R3" s="134"/>
      <c r="S3" s="134"/>
      <c r="T3" s="139" t="s">
        <v>90</v>
      </c>
    </row>
    <row r="4" spans="1:20" s="140" customFormat="1" ht="45">
      <c r="A4" s="154" t="s">
        <v>93</v>
      </c>
      <c r="B4" s="134"/>
      <c r="C4" s="134"/>
      <c r="D4" s="135"/>
      <c r="E4" s="136"/>
      <c r="F4" s="136"/>
      <c r="G4" s="136"/>
      <c r="H4" s="136"/>
      <c r="I4" s="136"/>
      <c r="J4" s="136"/>
      <c r="K4" s="137"/>
      <c r="L4" s="138"/>
      <c r="M4" s="134"/>
      <c r="N4" s="136"/>
      <c r="O4" s="137"/>
      <c r="P4" s="134"/>
      <c r="Q4" s="134"/>
      <c r="R4" s="134"/>
      <c r="S4" s="134"/>
      <c r="T4" s="134"/>
    </row>
    <row r="5" spans="1:20" s="140" customFormat="1" ht="45">
      <c r="A5" s="309"/>
      <c r="B5" s="310"/>
      <c r="C5" s="310"/>
      <c r="D5" s="311"/>
      <c r="E5" s="312"/>
      <c r="F5" s="312"/>
      <c r="G5" s="312"/>
      <c r="H5" s="312"/>
      <c r="I5" s="312"/>
      <c r="J5" s="312"/>
      <c r="K5" s="313"/>
      <c r="L5" s="314"/>
      <c r="M5" s="310"/>
      <c r="N5" s="312"/>
      <c r="O5" s="313"/>
      <c r="P5" s="310"/>
      <c r="Q5" s="310"/>
      <c r="R5" s="310"/>
      <c r="S5" s="310"/>
      <c r="T5" s="310"/>
    </row>
    <row r="6" spans="1:20" s="140" customFormat="1" ht="16">
      <c r="A6" s="315"/>
      <c r="B6" s="310"/>
      <c r="C6" s="310"/>
      <c r="D6" s="311"/>
      <c r="E6" s="312"/>
      <c r="F6" s="312"/>
      <c r="G6" s="312"/>
      <c r="H6" s="312"/>
      <c r="I6" s="312"/>
      <c r="J6" s="312"/>
      <c r="K6" s="313"/>
      <c r="L6" s="314"/>
      <c r="M6" s="310"/>
      <c r="N6" s="312"/>
      <c r="O6" s="313"/>
      <c r="P6" s="310"/>
      <c r="Q6" s="310"/>
      <c r="R6" s="310"/>
      <c r="S6" s="310"/>
      <c r="T6" s="310"/>
    </row>
    <row r="7" spans="1:20" s="141" customFormat="1" ht="29" thickBot="1">
      <c r="A7" s="692" t="s">
        <v>268</v>
      </c>
      <c r="B7" s="316"/>
      <c r="C7" s="317"/>
      <c r="D7" s="318"/>
      <c r="E7" s="319"/>
      <c r="F7" s="317"/>
      <c r="G7" s="320"/>
      <c r="H7" s="321"/>
      <c r="I7" s="320"/>
      <c r="J7" s="318"/>
      <c r="K7" s="317"/>
      <c r="L7" s="317"/>
      <c r="M7" s="317"/>
      <c r="N7" s="321"/>
      <c r="O7" s="317"/>
      <c r="P7" s="317"/>
      <c r="Q7" s="317"/>
      <c r="R7" s="317"/>
      <c r="S7" s="317"/>
      <c r="T7" s="317"/>
    </row>
    <row r="8" spans="1:20" s="142" customFormat="1" ht="17" thickTop="1">
      <c r="A8" s="308"/>
      <c r="B8" s="194"/>
      <c r="C8" s="820" t="s">
        <v>379</v>
      </c>
      <c r="D8" s="792"/>
      <c r="E8" s="820" t="s">
        <v>381</v>
      </c>
      <c r="F8" s="792"/>
      <c r="G8" s="1045" t="s">
        <v>180</v>
      </c>
      <c r="H8" s="1045"/>
      <c r="I8" s="1045" t="s">
        <v>181</v>
      </c>
      <c r="J8" s="1045"/>
      <c r="K8" s="1045" t="s">
        <v>125</v>
      </c>
      <c r="L8" s="1045"/>
      <c r="M8" s="1045"/>
      <c r="N8" s="1045"/>
      <c r="O8" s="1045"/>
      <c r="P8" s="1045"/>
      <c r="Q8" s="1045"/>
      <c r="R8" s="1045"/>
      <c r="S8" s="1016"/>
      <c r="T8" s="1017"/>
    </row>
    <row r="9" spans="1:20" s="142" customFormat="1" ht="17" thickBot="1">
      <c r="A9" s="538" t="s">
        <v>0</v>
      </c>
      <c r="B9" s="540" t="s">
        <v>91</v>
      </c>
      <c r="C9" s="849" t="s">
        <v>94</v>
      </c>
      <c r="D9" s="849"/>
      <c r="E9" s="849" t="s">
        <v>94</v>
      </c>
      <c r="F9" s="849"/>
      <c r="G9" s="783"/>
      <c r="H9" s="783"/>
      <c r="I9" s="783"/>
      <c r="J9" s="783"/>
      <c r="K9" s="1040"/>
      <c r="L9" s="1040"/>
      <c r="M9" s="1040"/>
      <c r="N9" s="1040"/>
      <c r="O9" s="1040"/>
      <c r="P9" s="1040"/>
      <c r="Q9" s="1040"/>
      <c r="R9" s="1040"/>
      <c r="S9" s="1034"/>
      <c r="T9" s="1035"/>
    </row>
    <row r="10" spans="1:20" s="142" customFormat="1" ht="17" thickTop="1">
      <c r="A10" s="237" t="s">
        <v>346</v>
      </c>
      <c r="B10" s="708" t="s">
        <v>597</v>
      </c>
      <c r="C10" s="595">
        <v>44045</v>
      </c>
      <c r="D10" s="357">
        <f>C10</f>
        <v>44045</v>
      </c>
      <c r="E10" s="1020">
        <f>D10</f>
        <v>44045</v>
      </c>
      <c r="F10" s="1020"/>
      <c r="G10" s="1020">
        <f>E10+18</f>
        <v>44063</v>
      </c>
      <c r="H10" s="1020"/>
      <c r="I10" s="1020">
        <f>G10+3</f>
        <v>44066</v>
      </c>
      <c r="J10" s="1020"/>
      <c r="K10" s="1020">
        <f>I10+5</f>
        <v>44071</v>
      </c>
      <c r="L10" s="1020"/>
      <c r="M10" s="1020"/>
      <c r="N10" s="1020"/>
      <c r="O10" s="1020"/>
      <c r="P10" s="1020"/>
      <c r="Q10" s="1046"/>
      <c r="R10" s="1046"/>
      <c r="S10" s="1041"/>
      <c r="T10" s="1042"/>
    </row>
    <row r="11" spans="1:20" s="641" customFormat="1" ht="16">
      <c r="A11" s="238" t="s">
        <v>347</v>
      </c>
      <c r="B11" s="240" t="s">
        <v>598</v>
      </c>
      <c r="C11" s="596">
        <f>C10+7</f>
        <v>44052</v>
      </c>
      <c r="D11" s="359">
        <f t="shared" ref="D11:E14" si="0">C11</f>
        <v>44052</v>
      </c>
      <c r="E11" s="1021">
        <f t="shared" si="0"/>
        <v>44052</v>
      </c>
      <c r="F11" s="1021"/>
      <c r="G11" s="1021">
        <f t="shared" ref="G11:G14" si="1">E11+18</f>
        <v>44070</v>
      </c>
      <c r="H11" s="1021"/>
      <c r="I11" s="1021">
        <f t="shared" ref="I11:I14" si="2">G11+3</f>
        <v>44073</v>
      </c>
      <c r="J11" s="1021"/>
      <c r="K11" s="1021">
        <f t="shared" ref="K11:K14" si="3">I11+5</f>
        <v>44078</v>
      </c>
      <c r="L11" s="1021"/>
      <c r="M11" s="1026"/>
      <c r="N11" s="1026"/>
      <c r="O11" s="1026"/>
      <c r="P11" s="1026"/>
      <c r="Q11" s="1026"/>
      <c r="R11" s="1026"/>
      <c r="S11" s="1026"/>
      <c r="T11" s="1026"/>
    </row>
    <row r="12" spans="1:20" s="142" customFormat="1" ht="16">
      <c r="A12" s="238" t="s">
        <v>599</v>
      </c>
      <c r="B12" s="240" t="s">
        <v>600</v>
      </c>
      <c r="C12" s="596">
        <f>C11+7</f>
        <v>44059</v>
      </c>
      <c r="D12" s="359">
        <f t="shared" ref="D12" si="4">C12</f>
        <v>44059</v>
      </c>
      <c r="E12" s="1021">
        <f t="shared" si="0"/>
        <v>44059</v>
      </c>
      <c r="F12" s="1021"/>
      <c r="G12" s="1021">
        <f t="shared" si="1"/>
        <v>44077</v>
      </c>
      <c r="H12" s="1021"/>
      <c r="I12" s="1021">
        <f t="shared" si="2"/>
        <v>44080</v>
      </c>
      <c r="J12" s="1021"/>
      <c r="K12" s="1021">
        <f t="shared" si="3"/>
        <v>44085</v>
      </c>
      <c r="L12" s="1021"/>
      <c r="M12" s="1021"/>
      <c r="N12" s="1021"/>
      <c r="O12" s="1021"/>
      <c r="P12" s="1021"/>
      <c r="Q12" s="1021"/>
      <c r="R12" s="1021"/>
      <c r="S12" s="1021"/>
      <c r="T12" s="1021"/>
    </row>
    <row r="13" spans="1:20" s="142" customFormat="1" ht="16">
      <c r="A13" s="238" t="s">
        <v>345</v>
      </c>
      <c r="B13" s="484" t="s">
        <v>553</v>
      </c>
      <c r="C13" s="596">
        <f>C12+7</f>
        <v>44066</v>
      </c>
      <c r="D13" s="359">
        <f t="shared" ref="D13" si="5">C13</f>
        <v>44066</v>
      </c>
      <c r="E13" s="1021">
        <f t="shared" si="0"/>
        <v>44066</v>
      </c>
      <c r="F13" s="1021"/>
      <c r="G13" s="1021">
        <f t="shared" si="1"/>
        <v>44084</v>
      </c>
      <c r="H13" s="1021"/>
      <c r="I13" s="1021">
        <f t="shared" si="2"/>
        <v>44087</v>
      </c>
      <c r="J13" s="1021"/>
      <c r="K13" s="1021">
        <f t="shared" si="3"/>
        <v>44092</v>
      </c>
      <c r="L13" s="1021"/>
      <c r="M13" s="1021"/>
      <c r="N13" s="1021"/>
      <c r="O13" s="1021"/>
      <c r="P13" s="1021"/>
      <c r="Q13" s="1036"/>
      <c r="R13" s="1037"/>
      <c r="S13" s="1036"/>
      <c r="T13" s="1037"/>
    </row>
    <row r="14" spans="1:20" s="680" customFormat="1" ht="17" thickBot="1">
      <c r="A14" s="239" t="s">
        <v>346</v>
      </c>
      <c r="B14" s="489" t="s">
        <v>461</v>
      </c>
      <c r="C14" s="738">
        <f>C13+7</f>
        <v>44073</v>
      </c>
      <c r="D14" s="179">
        <f t="shared" ref="D14" si="6">C14</f>
        <v>44073</v>
      </c>
      <c r="E14" s="1013">
        <f t="shared" si="0"/>
        <v>44073</v>
      </c>
      <c r="F14" s="1013"/>
      <c r="G14" s="1013">
        <f t="shared" si="1"/>
        <v>44091</v>
      </c>
      <c r="H14" s="1013"/>
      <c r="I14" s="1013">
        <f t="shared" si="2"/>
        <v>44094</v>
      </c>
      <c r="J14" s="1013"/>
      <c r="K14" s="1013">
        <f t="shared" si="3"/>
        <v>44099</v>
      </c>
      <c r="L14" s="1013"/>
      <c r="M14" s="1047"/>
      <c r="N14" s="1047"/>
      <c r="O14" s="1047"/>
      <c r="P14" s="1047"/>
      <c r="Q14" s="1043"/>
      <c r="R14" s="1044"/>
      <c r="S14" s="1043"/>
      <c r="T14" s="1044"/>
    </row>
    <row r="15" spans="1:20" s="140" customFormat="1" ht="17" thickTop="1">
      <c r="A15" s="310"/>
      <c r="B15" s="322"/>
      <c r="C15" s="323"/>
      <c r="D15" s="324"/>
      <c r="E15" s="323"/>
      <c r="F15" s="324"/>
      <c r="G15" s="323"/>
      <c r="H15" s="324"/>
      <c r="I15" s="325"/>
      <c r="J15" s="326"/>
      <c r="K15" s="325"/>
      <c r="L15" s="325"/>
      <c r="M15" s="325"/>
      <c r="N15" s="326"/>
      <c r="O15" s="326"/>
      <c r="P15" s="325"/>
      <c r="Q15" s="325"/>
      <c r="R15" s="325"/>
      <c r="S15" s="325"/>
      <c r="T15" s="325"/>
    </row>
    <row r="16" spans="1:20" s="140" customFormat="1" ht="16">
      <c r="A16" s="310"/>
      <c r="B16" s="322"/>
      <c r="C16" s="323"/>
      <c r="D16" s="324"/>
      <c r="E16" s="323"/>
      <c r="F16" s="324"/>
      <c r="G16" s="323"/>
      <c r="H16" s="324"/>
      <c r="I16" s="325"/>
      <c r="J16" s="326"/>
      <c r="K16" s="325"/>
      <c r="L16" s="325"/>
      <c r="M16" s="325"/>
      <c r="N16" s="326"/>
      <c r="O16" s="326"/>
      <c r="P16" s="325"/>
      <c r="Q16" s="325"/>
      <c r="R16" s="325"/>
      <c r="S16" s="325"/>
      <c r="T16" s="325"/>
    </row>
    <row r="17" spans="1:20" s="141" customFormat="1" ht="29" thickBot="1">
      <c r="A17" s="692" t="s">
        <v>273</v>
      </c>
      <c r="B17" s="327"/>
      <c r="C17" s="327"/>
      <c r="D17" s="320"/>
      <c r="E17" s="328"/>
      <c r="F17" s="320"/>
      <c r="G17" s="328"/>
      <c r="H17" s="320"/>
      <c r="I17" s="320"/>
      <c r="J17" s="328"/>
      <c r="K17" s="320"/>
      <c r="L17" s="501"/>
      <c r="M17" s="320"/>
      <c r="N17" s="328"/>
      <c r="O17" s="328"/>
      <c r="P17" s="328"/>
      <c r="Q17" s="328"/>
      <c r="R17" s="328"/>
      <c r="S17" s="328"/>
      <c r="T17" s="328"/>
    </row>
    <row r="18" spans="1:20" s="143" customFormat="1" ht="17" thickTop="1">
      <c r="A18" s="308"/>
      <c r="B18" s="243"/>
      <c r="C18" s="820" t="s">
        <v>378</v>
      </c>
      <c r="D18" s="792"/>
      <c r="E18" s="820" t="s">
        <v>382</v>
      </c>
      <c r="F18" s="792"/>
      <c r="G18" s="1025" t="s">
        <v>133</v>
      </c>
      <c r="H18" s="1025"/>
      <c r="I18" s="1025" t="s">
        <v>134</v>
      </c>
      <c r="J18" s="1025"/>
      <c r="K18" s="1025" t="s">
        <v>135</v>
      </c>
      <c r="L18" s="1025"/>
      <c r="M18" s="1025" t="s">
        <v>331</v>
      </c>
      <c r="N18" s="1025"/>
      <c r="O18" s="1025"/>
      <c r="P18" s="1025"/>
      <c r="Q18" s="1025"/>
      <c r="R18" s="1025"/>
      <c r="S18" s="1038"/>
      <c r="T18" s="1039"/>
    </row>
    <row r="19" spans="1:20" s="142" customFormat="1" ht="17" thickBot="1">
      <c r="A19" s="538" t="s">
        <v>0</v>
      </c>
      <c r="B19" s="546" t="s">
        <v>124</v>
      </c>
      <c r="C19" s="823" t="s">
        <v>554</v>
      </c>
      <c r="D19" s="823"/>
      <c r="E19" s="823" t="s">
        <v>413</v>
      </c>
      <c r="F19" s="823"/>
      <c r="G19" s="823" t="s">
        <v>414</v>
      </c>
      <c r="H19" s="823"/>
      <c r="I19" s="1048" t="s">
        <v>415</v>
      </c>
      <c r="J19" s="1048"/>
      <c r="K19" s="1030" t="s">
        <v>416</v>
      </c>
      <c r="L19" s="1030"/>
      <c r="M19" s="1030" t="s">
        <v>417</v>
      </c>
      <c r="N19" s="1030"/>
      <c r="O19" s="1030"/>
      <c r="P19" s="1030"/>
      <c r="Q19" s="1030"/>
      <c r="R19" s="1030"/>
      <c r="S19" s="1023"/>
      <c r="T19" s="1024"/>
    </row>
    <row r="20" spans="1:20" s="641" customFormat="1" ht="17" thickTop="1">
      <c r="A20" s="442" t="s">
        <v>369</v>
      </c>
      <c r="B20" s="619" t="s">
        <v>498</v>
      </c>
      <c r="C20" s="850">
        <v>44045</v>
      </c>
      <c r="D20" s="850">
        <f>C20+1</f>
        <v>44046</v>
      </c>
      <c r="E20" s="850">
        <f>C20+2</f>
        <v>44047</v>
      </c>
      <c r="F20" s="850">
        <f>D20+2</f>
        <v>44048</v>
      </c>
      <c r="G20" s="1029">
        <f>E20+24</f>
        <v>44071</v>
      </c>
      <c r="H20" s="1029"/>
      <c r="I20" s="1029">
        <f>G20+3</f>
        <v>44074</v>
      </c>
      <c r="J20" s="1029"/>
      <c r="K20" s="1029">
        <f>I20+2</f>
        <v>44076</v>
      </c>
      <c r="L20" s="1029"/>
      <c r="M20" s="1028">
        <f>K20+1</f>
        <v>44077</v>
      </c>
      <c r="N20" s="1028"/>
      <c r="O20" s="1028"/>
      <c r="P20" s="1028"/>
      <c r="Q20" s="1028"/>
      <c r="R20" s="1028"/>
      <c r="S20" s="1028"/>
      <c r="T20" s="1028"/>
    </row>
    <row r="21" spans="1:20" s="142" customFormat="1" ht="16">
      <c r="A21" s="238" t="s">
        <v>549</v>
      </c>
      <c r="B21" s="484" t="s">
        <v>550</v>
      </c>
      <c r="C21" s="780">
        <f>C20+7</f>
        <v>44052</v>
      </c>
      <c r="D21" s="780">
        <f t="shared" ref="D21" si="7">C21+1</f>
        <v>44053</v>
      </c>
      <c r="E21" s="780">
        <f>C21+2</f>
        <v>44054</v>
      </c>
      <c r="F21" s="780">
        <f>D21+2</f>
        <v>44055</v>
      </c>
      <c r="G21" s="1049">
        <f t="shared" ref="G21:G24" si="8">E21+24</f>
        <v>44078</v>
      </c>
      <c r="H21" s="1049"/>
      <c r="I21" s="1049">
        <f>G21+3</f>
        <v>44081</v>
      </c>
      <c r="J21" s="1049"/>
      <c r="K21" s="1049">
        <f t="shared" ref="K21:K24" si="9">I21+2</f>
        <v>44083</v>
      </c>
      <c r="L21" s="1049"/>
      <c r="M21" s="1027">
        <f t="shared" ref="M21:M24" si="10">K21+1</f>
        <v>44084</v>
      </c>
      <c r="N21" s="1027"/>
      <c r="O21" s="1027"/>
      <c r="P21" s="1027"/>
      <c r="Q21" s="1027"/>
      <c r="R21" s="1027"/>
      <c r="S21" s="1027"/>
      <c r="T21" s="1027"/>
    </row>
    <row r="22" spans="1:20" s="142" customFormat="1" ht="16">
      <c r="A22" s="238" t="s">
        <v>555</v>
      </c>
      <c r="B22" s="484" t="s">
        <v>551</v>
      </c>
      <c r="C22" s="911">
        <f t="shared" ref="C22:C24" si="11">C21+7</f>
        <v>44059</v>
      </c>
      <c r="D22" s="911">
        <f t="shared" ref="D22:D23" si="12">C22+1</f>
        <v>44060</v>
      </c>
      <c r="E22" s="911">
        <f t="shared" ref="E22:E23" si="13">C22+2</f>
        <v>44061</v>
      </c>
      <c r="F22" s="911">
        <f t="shared" ref="F22:F23" si="14">D22+2</f>
        <v>44062</v>
      </c>
      <c r="G22" s="1049">
        <f t="shared" si="8"/>
        <v>44085</v>
      </c>
      <c r="H22" s="1049"/>
      <c r="I22" s="1049">
        <f t="shared" ref="I22:I24" si="15">G22+3</f>
        <v>44088</v>
      </c>
      <c r="J22" s="1049"/>
      <c r="K22" s="1049">
        <f t="shared" si="9"/>
        <v>44090</v>
      </c>
      <c r="L22" s="1049"/>
      <c r="M22" s="1027">
        <f t="shared" si="10"/>
        <v>44091</v>
      </c>
      <c r="N22" s="1027"/>
      <c r="O22" s="1027"/>
      <c r="P22" s="1027"/>
      <c r="Q22" s="1027"/>
      <c r="R22" s="1027"/>
      <c r="S22" s="1027"/>
      <c r="T22" s="1027"/>
    </row>
    <row r="23" spans="1:20" s="142" customFormat="1" ht="16">
      <c r="A23" s="238" t="s">
        <v>492</v>
      </c>
      <c r="B23" s="484" t="s">
        <v>552</v>
      </c>
      <c r="C23" s="780">
        <f t="shared" si="11"/>
        <v>44066</v>
      </c>
      <c r="D23" s="780">
        <f t="shared" si="12"/>
        <v>44067</v>
      </c>
      <c r="E23" s="780">
        <f t="shared" si="13"/>
        <v>44068</v>
      </c>
      <c r="F23" s="780">
        <f t="shared" si="14"/>
        <v>44069</v>
      </c>
      <c r="G23" s="911">
        <f t="shared" si="8"/>
        <v>44092</v>
      </c>
      <c r="H23" s="911"/>
      <c r="I23" s="1027">
        <f t="shared" si="15"/>
        <v>44095</v>
      </c>
      <c r="J23" s="1027"/>
      <c r="K23" s="1027">
        <f t="shared" si="9"/>
        <v>44097</v>
      </c>
      <c r="L23" s="1027"/>
      <c r="M23" s="1027">
        <f t="shared" si="10"/>
        <v>44098</v>
      </c>
      <c r="N23" s="1027"/>
      <c r="O23" s="1027"/>
      <c r="P23" s="1027"/>
      <c r="Q23" s="1027"/>
      <c r="R23" s="1027"/>
      <c r="S23" s="1027"/>
      <c r="T23" s="1027"/>
    </row>
    <row r="24" spans="1:20" s="142" customFormat="1" ht="17" thickBot="1">
      <c r="A24" s="239" t="s">
        <v>369</v>
      </c>
      <c r="B24" s="489" t="s">
        <v>556</v>
      </c>
      <c r="C24" s="805">
        <f t="shared" si="11"/>
        <v>44073</v>
      </c>
      <c r="D24" s="805">
        <f t="shared" ref="D24" si="16">C24+1</f>
        <v>44074</v>
      </c>
      <c r="E24" s="805">
        <f t="shared" ref="E24" si="17">C24+2</f>
        <v>44075</v>
      </c>
      <c r="F24" s="805">
        <f t="shared" ref="F24" si="18">D24+2</f>
        <v>44076</v>
      </c>
      <c r="G24" s="829">
        <f t="shared" si="8"/>
        <v>44099</v>
      </c>
      <c r="H24" s="829"/>
      <c r="I24" s="1022">
        <f t="shared" si="15"/>
        <v>44102</v>
      </c>
      <c r="J24" s="1022"/>
      <c r="K24" s="1022">
        <f t="shared" si="9"/>
        <v>44104</v>
      </c>
      <c r="L24" s="1022"/>
      <c r="M24" s="1022">
        <f t="shared" si="10"/>
        <v>44105</v>
      </c>
      <c r="N24" s="1022"/>
      <c r="O24" s="1022"/>
      <c r="P24" s="1022"/>
      <c r="Q24" s="1022"/>
      <c r="R24" s="1022"/>
      <c r="S24" s="1022"/>
      <c r="T24" s="1022"/>
    </row>
    <row r="25" spans="1:20" s="144" customFormat="1" ht="17" thickTop="1">
      <c r="A25" s="329"/>
      <c r="B25" s="330"/>
      <c r="C25" s="331"/>
      <c r="D25" s="332"/>
      <c r="E25" s="333"/>
      <c r="F25" s="332"/>
      <c r="G25" s="333"/>
      <c r="H25" s="332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</row>
    <row r="26" spans="1:20" s="144" customFormat="1" ht="16">
      <c r="A26" s="329"/>
      <c r="B26" s="330"/>
      <c r="C26" s="331"/>
      <c r="D26" s="332"/>
      <c r="E26" s="333"/>
      <c r="F26" s="332"/>
      <c r="G26" s="333"/>
      <c r="H26" s="332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</row>
    <row r="27" spans="1:20" s="140" customFormat="1" ht="45">
      <c r="A27" s="309" t="s">
        <v>95</v>
      </c>
      <c r="B27" s="310"/>
      <c r="C27" s="310"/>
      <c r="D27" s="311"/>
      <c r="E27" s="312"/>
      <c r="F27" s="312"/>
      <c r="G27" s="312"/>
      <c r="H27" s="312"/>
      <c r="I27" s="312"/>
      <c r="J27" s="312"/>
      <c r="K27" s="313"/>
      <c r="L27" s="314"/>
      <c r="M27" s="310"/>
      <c r="N27" s="312"/>
      <c r="O27" s="313"/>
      <c r="P27" s="310"/>
      <c r="Q27" s="310"/>
      <c r="R27" s="310"/>
      <c r="S27" s="310"/>
      <c r="T27" s="310"/>
    </row>
    <row r="28" spans="1:20" s="140" customFormat="1" ht="16">
      <c r="A28" s="315"/>
      <c r="B28" s="310"/>
      <c r="C28" s="310"/>
      <c r="D28" s="311"/>
      <c r="E28" s="312"/>
      <c r="F28" s="312"/>
      <c r="G28" s="312"/>
      <c r="H28" s="312"/>
      <c r="I28" s="312"/>
      <c r="J28" s="312"/>
      <c r="K28" s="313"/>
      <c r="L28" s="314"/>
      <c r="M28" s="310"/>
      <c r="N28" s="312"/>
      <c r="O28" s="313"/>
      <c r="P28" s="310"/>
      <c r="Q28" s="310"/>
      <c r="R28" s="310"/>
      <c r="S28" s="310"/>
      <c r="T28" s="310"/>
    </row>
    <row r="29" spans="1:20" s="140" customFormat="1" ht="16">
      <c r="A29" s="315"/>
      <c r="B29" s="310"/>
      <c r="C29" s="310"/>
      <c r="D29" s="311"/>
      <c r="E29" s="312"/>
      <c r="F29" s="312"/>
      <c r="G29" s="312"/>
      <c r="H29" s="312"/>
      <c r="I29" s="312"/>
      <c r="J29" s="312"/>
      <c r="K29" s="313"/>
      <c r="L29" s="314"/>
      <c r="M29" s="310"/>
      <c r="N29" s="312"/>
      <c r="O29" s="313"/>
      <c r="P29" s="310"/>
      <c r="Q29" s="310"/>
      <c r="R29" s="310"/>
      <c r="S29" s="310"/>
      <c r="T29" s="310"/>
    </row>
    <row r="30" spans="1:20" s="141" customFormat="1" ht="29" thickBot="1">
      <c r="A30" s="692" t="s">
        <v>230</v>
      </c>
      <c r="B30" s="335"/>
      <c r="C30" s="336"/>
      <c r="D30" s="335"/>
      <c r="E30" s="337"/>
      <c r="F30" s="335"/>
      <c r="G30" s="337"/>
      <c r="H30" s="335"/>
      <c r="I30" s="337"/>
      <c r="J30" s="335"/>
      <c r="K30" s="337"/>
      <c r="L30" s="335"/>
      <c r="M30" s="338"/>
      <c r="N30" s="335"/>
      <c r="O30" s="335"/>
      <c r="P30" s="338"/>
      <c r="Q30" s="338"/>
      <c r="R30" s="338"/>
      <c r="S30" s="338"/>
      <c r="T30" s="338"/>
    </row>
    <row r="31" spans="1:20" s="142" customFormat="1" ht="17" thickTop="1">
      <c r="A31" s="339"/>
      <c r="B31" s="1053" t="s">
        <v>97</v>
      </c>
      <c r="C31" s="1057" t="s">
        <v>378</v>
      </c>
      <c r="D31" s="1058"/>
      <c r="E31" s="1057"/>
      <c r="F31" s="1058"/>
      <c r="G31" s="1059"/>
      <c r="H31" s="1060"/>
      <c r="I31" s="1016"/>
      <c r="J31" s="1017"/>
      <c r="K31" s="1016" t="s">
        <v>231</v>
      </c>
      <c r="L31" s="1017"/>
      <c r="M31" s="1050" t="s">
        <v>232</v>
      </c>
      <c r="N31" s="1051"/>
      <c r="O31" s="1045" t="s">
        <v>233</v>
      </c>
      <c r="P31" s="1045"/>
      <c r="Q31" s="1016" t="s">
        <v>162</v>
      </c>
      <c r="R31" s="1017"/>
      <c r="S31" s="1016"/>
      <c r="T31" s="1017"/>
    </row>
    <row r="32" spans="1:20" s="142" customFormat="1" ht="17" thickBot="1">
      <c r="A32" s="340" t="s">
        <v>96</v>
      </c>
      <c r="B32" s="1056"/>
      <c r="C32" s="1055" t="s">
        <v>332</v>
      </c>
      <c r="D32" s="1055"/>
      <c r="E32" s="1055"/>
      <c r="F32" s="1055"/>
      <c r="G32" s="1032"/>
      <c r="H32" s="1033"/>
      <c r="I32" s="1032"/>
      <c r="J32" s="1033"/>
      <c r="K32" s="1023"/>
      <c r="L32" s="1024"/>
      <c r="M32" s="1023"/>
      <c r="N32" s="1024"/>
      <c r="O32" s="1030"/>
      <c r="P32" s="1030"/>
      <c r="Q32" s="1023"/>
      <c r="R32" s="1024"/>
      <c r="S32" s="1032"/>
      <c r="T32" s="1033"/>
    </row>
    <row r="33" spans="1:21" s="142" customFormat="1" ht="17" thickTop="1">
      <c r="A33" s="458" t="s">
        <v>301</v>
      </c>
      <c r="B33" s="459" t="s">
        <v>557</v>
      </c>
      <c r="C33" s="544">
        <v>44050</v>
      </c>
      <c r="D33" s="460">
        <f>C33</f>
        <v>44050</v>
      </c>
      <c r="E33" s="544"/>
      <c r="F33" s="460"/>
      <c r="G33" s="544"/>
      <c r="H33" s="460"/>
      <c r="I33" s="544"/>
      <c r="J33" s="600"/>
      <c r="K33" s="1020">
        <f>D33+34</f>
        <v>44084</v>
      </c>
      <c r="L33" s="1020"/>
      <c r="M33" s="1020">
        <f>K33+5</f>
        <v>44089</v>
      </c>
      <c r="N33" s="1020"/>
      <c r="O33" s="1028">
        <f>M33+8</f>
        <v>44097</v>
      </c>
      <c r="P33" s="1028"/>
      <c r="Q33" s="1031">
        <f>O33+5</f>
        <v>44102</v>
      </c>
      <c r="R33" s="1031"/>
      <c r="S33" s="1028"/>
      <c r="T33" s="1028"/>
    </row>
    <row r="34" spans="1:21" s="142" customFormat="1" ht="16">
      <c r="A34" s="341" t="s">
        <v>466</v>
      </c>
      <c r="B34" s="342" t="s">
        <v>558</v>
      </c>
      <c r="C34" s="598">
        <f>C33+7</f>
        <v>44057</v>
      </c>
      <c r="D34" s="599">
        <f>C34</f>
        <v>44057</v>
      </c>
      <c r="E34" s="598"/>
      <c r="F34" s="599"/>
      <c r="G34" s="598"/>
      <c r="H34" s="599"/>
      <c r="I34" s="598"/>
      <c r="J34" s="601"/>
      <c r="K34" s="1026">
        <f>D34+34</f>
        <v>44091</v>
      </c>
      <c r="L34" s="1026"/>
      <c r="M34" s="1026">
        <f>K34+9</f>
        <v>44100</v>
      </c>
      <c r="N34" s="1026"/>
      <c r="O34" s="1014">
        <f t="shared" ref="O34:O37" si="19">M34+4</f>
        <v>44104</v>
      </c>
      <c r="P34" s="1014"/>
      <c r="Q34" s="1014">
        <f>O34+5</f>
        <v>44109</v>
      </c>
      <c r="R34" s="1014"/>
      <c r="S34" s="1014"/>
      <c r="T34" s="1014"/>
    </row>
    <row r="35" spans="1:21" s="142" customFormat="1" ht="16">
      <c r="A35" s="341" t="s">
        <v>359</v>
      </c>
      <c r="B35" s="520" t="s">
        <v>559</v>
      </c>
      <c r="C35" s="598">
        <f>C34+7</f>
        <v>44064</v>
      </c>
      <c r="D35" s="599">
        <f>C35</f>
        <v>44064</v>
      </c>
      <c r="E35" s="598"/>
      <c r="F35" s="599"/>
      <c r="G35" s="598"/>
      <c r="H35" s="599"/>
      <c r="I35" s="598"/>
      <c r="J35" s="601"/>
      <c r="K35" s="1026">
        <f t="shared" ref="K35:K37" si="20">D35+33</f>
        <v>44097</v>
      </c>
      <c r="L35" s="1026"/>
      <c r="M35" s="1026">
        <f t="shared" ref="M35:M37" si="21">K35+6</f>
        <v>44103</v>
      </c>
      <c r="N35" s="1026"/>
      <c r="O35" s="1014">
        <f>M35+8</f>
        <v>44111</v>
      </c>
      <c r="P35" s="1014"/>
      <c r="Q35" s="1014">
        <f>O35+5</f>
        <v>44116</v>
      </c>
      <c r="R35" s="1014"/>
      <c r="S35" s="1014"/>
      <c r="T35" s="1014"/>
    </row>
    <row r="36" spans="1:21" s="142" customFormat="1" ht="16">
      <c r="A36" s="341" t="s">
        <v>301</v>
      </c>
      <c r="B36" s="520" t="s">
        <v>562</v>
      </c>
      <c r="C36" s="598">
        <f>C35+7</f>
        <v>44071</v>
      </c>
      <c r="D36" s="599">
        <f>C36</f>
        <v>44071</v>
      </c>
      <c r="E36" s="598"/>
      <c r="F36" s="599"/>
      <c r="G36" s="598"/>
      <c r="H36" s="599"/>
      <c r="I36" s="598"/>
      <c r="J36" s="601"/>
      <c r="K36" s="1026">
        <f t="shared" si="20"/>
        <v>44104</v>
      </c>
      <c r="L36" s="1026"/>
      <c r="M36" s="1026">
        <f t="shared" si="21"/>
        <v>44110</v>
      </c>
      <c r="N36" s="1026"/>
      <c r="O36" s="1014">
        <f t="shared" si="19"/>
        <v>44114</v>
      </c>
      <c r="P36" s="1014"/>
      <c r="Q36" s="1014">
        <f t="shared" ref="Q36:Q37" si="22">O36+9</f>
        <v>44123</v>
      </c>
      <c r="R36" s="1014"/>
      <c r="S36" s="1014"/>
      <c r="T36" s="1014"/>
    </row>
    <row r="37" spans="1:21" s="654" customFormat="1" ht="17" thickBot="1">
      <c r="A37" s="675" t="s">
        <v>443</v>
      </c>
      <c r="B37" s="676" t="s">
        <v>444</v>
      </c>
      <c r="C37" s="677">
        <f>C36+7</f>
        <v>44078</v>
      </c>
      <c r="D37" s="678">
        <f>C37</f>
        <v>44078</v>
      </c>
      <c r="E37" s="677"/>
      <c r="F37" s="678"/>
      <c r="G37" s="677"/>
      <c r="H37" s="678"/>
      <c r="I37" s="677"/>
      <c r="J37" s="679"/>
      <c r="K37" s="1047">
        <f t="shared" si="20"/>
        <v>44111</v>
      </c>
      <c r="L37" s="1047"/>
      <c r="M37" s="1047">
        <f t="shared" si="21"/>
        <v>44117</v>
      </c>
      <c r="N37" s="1047"/>
      <c r="O37" s="1015">
        <f t="shared" si="19"/>
        <v>44121</v>
      </c>
      <c r="P37" s="1015"/>
      <c r="Q37" s="1015">
        <f t="shared" si="22"/>
        <v>44130</v>
      </c>
      <c r="R37" s="1015"/>
      <c r="S37" s="1015"/>
      <c r="T37" s="1015"/>
    </row>
    <row r="38" spans="1:21" s="140" customFormat="1" ht="17" thickTop="1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</row>
    <row r="39" spans="1:21" s="141" customFormat="1" ht="29" thickBot="1">
      <c r="A39" s="692" t="s">
        <v>294</v>
      </c>
      <c r="B39" s="316"/>
      <c r="C39" s="317"/>
      <c r="D39" s="318"/>
      <c r="E39" s="319"/>
      <c r="F39" s="317"/>
      <c r="G39" s="320"/>
      <c r="H39" s="321"/>
      <c r="I39" s="320"/>
      <c r="J39" s="318"/>
      <c r="K39" s="317"/>
      <c r="L39" s="317"/>
      <c r="M39" s="317"/>
      <c r="N39" s="321"/>
      <c r="O39" s="317"/>
      <c r="P39" s="317"/>
      <c r="Q39" s="317"/>
      <c r="R39" s="317"/>
      <c r="S39" s="317"/>
      <c r="T39" s="317"/>
    </row>
    <row r="40" spans="1:21" s="142" customFormat="1" ht="17" thickTop="1">
      <c r="A40" s="339"/>
      <c r="B40" s="1053" t="s">
        <v>97</v>
      </c>
      <c r="C40" s="1057" t="s">
        <v>379</v>
      </c>
      <c r="D40" s="1045"/>
      <c r="E40" s="1057" t="s">
        <v>381</v>
      </c>
      <c r="F40" s="1045"/>
      <c r="G40" s="1057"/>
      <c r="H40" s="1045"/>
      <c r="I40" s="1016" t="s">
        <v>151</v>
      </c>
      <c r="J40" s="1017"/>
      <c r="K40" s="1016" t="s">
        <v>154</v>
      </c>
      <c r="L40" s="1017"/>
      <c r="M40" s="1016" t="s">
        <v>153</v>
      </c>
      <c r="N40" s="1017"/>
      <c r="O40" s="1016" t="s">
        <v>152</v>
      </c>
      <c r="P40" s="1017"/>
      <c r="Q40" s="1064" t="s">
        <v>162</v>
      </c>
      <c r="R40" s="1065"/>
      <c r="S40" s="1016"/>
      <c r="T40" s="1017"/>
    </row>
    <row r="41" spans="1:21" s="142" customFormat="1" ht="17" thickBot="1">
      <c r="A41" s="597" t="s">
        <v>96</v>
      </c>
      <c r="B41" s="1054"/>
      <c r="C41" s="1048" t="s">
        <v>73</v>
      </c>
      <c r="D41" s="1048"/>
      <c r="E41" s="1048" t="s">
        <v>78</v>
      </c>
      <c r="F41" s="1048"/>
      <c r="G41" s="1048"/>
      <c r="H41" s="1048"/>
      <c r="I41" s="1023"/>
      <c r="J41" s="1024"/>
      <c r="K41" s="1018"/>
      <c r="L41" s="1019"/>
      <c r="M41" s="1018"/>
      <c r="N41" s="1019"/>
      <c r="O41" s="1018"/>
      <c r="P41" s="1019"/>
      <c r="Q41" s="1066"/>
      <c r="R41" s="1067"/>
      <c r="S41" s="1061"/>
      <c r="T41" s="1062"/>
    </row>
    <row r="42" spans="1:21" s="142" customFormat="1" ht="17" thickTop="1">
      <c r="A42" s="343" t="s">
        <v>473</v>
      </c>
      <c r="B42" s="344" t="s">
        <v>505</v>
      </c>
      <c r="C42" s="1020">
        <v>44047</v>
      </c>
      <c r="D42" s="1020"/>
      <c r="E42" s="1020">
        <f>C42+1</f>
        <v>44048</v>
      </c>
      <c r="F42" s="1020"/>
      <c r="G42" s="1020"/>
      <c r="H42" s="1020"/>
      <c r="I42" s="1020">
        <f>E42+34</f>
        <v>44082</v>
      </c>
      <c r="J42" s="1020"/>
      <c r="K42" s="1020">
        <f>I42+2</f>
        <v>44084</v>
      </c>
      <c r="L42" s="1020"/>
      <c r="M42" s="1020">
        <f>K42+9</f>
        <v>44093</v>
      </c>
      <c r="N42" s="1020"/>
      <c r="O42" s="1020">
        <f>M42+3</f>
        <v>44096</v>
      </c>
      <c r="P42" s="1020"/>
      <c r="Q42" s="1063">
        <f>O42+6</f>
        <v>44102</v>
      </c>
      <c r="R42" s="1063"/>
      <c r="S42" s="1020"/>
      <c r="T42" s="1020"/>
    </row>
    <row r="43" spans="1:21" s="142" customFormat="1" ht="16">
      <c r="A43" s="345" t="s">
        <v>349</v>
      </c>
      <c r="B43" s="346" t="s">
        <v>605</v>
      </c>
      <c r="C43" s="1021">
        <f>C42+7</f>
        <v>44054</v>
      </c>
      <c r="D43" s="1021"/>
      <c r="E43" s="1021">
        <f t="shared" ref="E43:E46" si="23">C43+1</f>
        <v>44055</v>
      </c>
      <c r="F43" s="1021"/>
      <c r="G43" s="1021"/>
      <c r="H43" s="1021"/>
      <c r="I43" s="1021">
        <f t="shared" ref="I43:I46" si="24">E43+34</f>
        <v>44089</v>
      </c>
      <c r="J43" s="1021"/>
      <c r="K43" s="1021">
        <f t="shared" ref="K43:K46" si="25">I43+2</f>
        <v>44091</v>
      </c>
      <c r="L43" s="1021"/>
      <c r="M43" s="1021">
        <f t="shared" ref="M43:M46" si="26">K43+9</f>
        <v>44100</v>
      </c>
      <c r="N43" s="1021"/>
      <c r="O43" s="1021">
        <f t="shared" ref="O43:O46" si="27">M43+3</f>
        <v>44103</v>
      </c>
      <c r="P43" s="1021"/>
      <c r="Q43" s="1026">
        <f t="shared" ref="Q43:Q46" si="28">O43+6</f>
        <v>44109</v>
      </c>
      <c r="R43" s="1026"/>
      <c r="S43" s="1021"/>
      <c r="T43" s="1021"/>
    </row>
    <row r="44" spans="1:21" s="142" customFormat="1" ht="16">
      <c r="A44" s="345" t="s">
        <v>348</v>
      </c>
      <c r="B44" s="346" t="s">
        <v>606</v>
      </c>
      <c r="C44" s="1021">
        <f>C43+7</f>
        <v>44061</v>
      </c>
      <c r="D44" s="1021"/>
      <c r="E44" s="1021">
        <f t="shared" si="23"/>
        <v>44062</v>
      </c>
      <c r="F44" s="1021"/>
      <c r="G44" s="1021"/>
      <c r="H44" s="1021"/>
      <c r="I44" s="1021">
        <f t="shared" si="24"/>
        <v>44096</v>
      </c>
      <c r="J44" s="1021"/>
      <c r="K44" s="1021">
        <f t="shared" si="25"/>
        <v>44098</v>
      </c>
      <c r="L44" s="1021"/>
      <c r="M44" s="1021">
        <f t="shared" si="26"/>
        <v>44107</v>
      </c>
      <c r="N44" s="1021"/>
      <c r="O44" s="1021">
        <f t="shared" si="27"/>
        <v>44110</v>
      </c>
      <c r="P44" s="1021"/>
      <c r="Q44" s="1026">
        <f t="shared" si="28"/>
        <v>44116</v>
      </c>
      <c r="R44" s="1026"/>
      <c r="S44" s="1021"/>
      <c r="T44" s="1021"/>
    </row>
    <row r="45" spans="1:21" s="142" customFormat="1" ht="16">
      <c r="A45" s="345" t="s">
        <v>504</v>
      </c>
      <c r="B45" s="346" t="s">
        <v>607</v>
      </c>
      <c r="C45" s="1021">
        <f>C44+7</f>
        <v>44068</v>
      </c>
      <c r="D45" s="1021"/>
      <c r="E45" s="1021">
        <f t="shared" si="23"/>
        <v>44069</v>
      </c>
      <c r="F45" s="1021"/>
      <c r="G45" s="1021"/>
      <c r="H45" s="1021"/>
      <c r="I45" s="1021">
        <f t="shared" si="24"/>
        <v>44103</v>
      </c>
      <c r="J45" s="1021"/>
      <c r="K45" s="1021">
        <f t="shared" si="25"/>
        <v>44105</v>
      </c>
      <c r="L45" s="1021"/>
      <c r="M45" s="1021">
        <f t="shared" si="26"/>
        <v>44114</v>
      </c>
      <c r="N45" s="1021"/>
      <c r="O45" s="1021">
        <f t="shared" si="27"/>
        <v>44117</v>
      </c>
      <c r="P45" s="1021"/>
      <c r="Q45" s="1026">
        <f t="shared" si="28"/>
        <v>44123</v>
      </c>
      <c r="R45" s="1026"/>
      <c r="S45" s="1021"/>
      <c r="T45" s="1021"/>
    </row>
    <row r="46" spans="1:21" s="140" customFormat="1" ht="17" thickBot="1">
      <c r="A46" s="347" t="s">
        <v>295</v>
      </c>
      <c r="B46" s="543" t="s">
        <v>608</v>
      </c>
      <c r="C46" s="1013">
        <f>C45+7</f>
        <v>44075</v>
      </c>
      <c r="D46" s="1013"/>
      <c r="E46" s="1013">
        <f t="shared" si="23"/>
        <v>44076</v>
      </c>
      <c r="F46" s="1013"/>
      <c r="G46" s="1013"/>
      <c r="H46" s="1013"/>
      <c r="I46" s="1013">
        <f t="shared" si="24"/>
        <v>44110</v>
      </c>
      <c r="J46" s="1013"/>
      <c r="K46" s="1013">
        <f t="shared" si="25"/>
        <v>44112</v>
      </c>
      <c r="L46" s="1013"/>
      <c r="M46" s="1013">
        <f t="shared" si="26"/>
        <v>44121</v>
      </c>
      <c r="N46" s="1013"/>
      <c r="O46" s="1013">
        <f t="shared" si="27"/>
        <v>44124</v>
      </c>
      <c r="P46" s="1013"/>
      <c r="Q46" s="1012">
        <f t="shared" si="28"/>
        <v>44130</v>
      </c>
      <c r="R46" s="1012"/>
      <c r="S46" s="1013"/>
      <c r="T46" s="1013"/>
    </row>
    <row r="47" spans="1:21" s="140" customFormat="1" ht="15.75" customHeight="1" thickTop="1">
      <c r="A47" s="348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49"/>
      <c r="T47" s="349"/>
    </row>
    <row r="48" spans="1:21" s="140" customFormat="1" ht="16.5" customHeight="1">
      <c r="A48" s="348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49"/>
      <c r="T48" s="349"/>
      <c r="U48" s="141"/>
    </row>
    <row r="49" spans="1:21" s="141" customFormat="1" ht="29" thickBot="1">
      <c r="A49" s="692" t="s">
        <v>136</v>
      </c>
      <c r="B49" s="316"/>
      <c r="C49" s="317"/>
      <c r="D49" s="318"/>
      <c r="E49" s="319"/>
      <c r="F49" s="317"/>
      <c r="G49" s="320"/>
      <c r="H49" s="321"/>
      <c r="I49" s="320"/>
      <c r="J49" s="318"/>
      <c r="K49" s="317"/>
      <c r="L49" s="317"/>
      <c r="M49" s="317"/>
      <c r="N49" s="321"/>
      <c r="O49" s="317"/>
      <c r="P49" s="317"/>
      <c r="Q49" s="317"/>
      <c r="R49" s="317"/>
      <c r="S49" s="317"/>
      <c r="T49" s="317"/>
      <c r="U49" s="142"/>
    </row>
    <row r="50" spans="1:21" s="142" customFormat="1" ht="17" thickTop="1">
      <c r="A50" s="350"/>
      <c r="B50" s="351"/>
      <c r="C50" s="1059" t="s">
        <v>383</v>
      </c>
      <c r="D50" s="1060"/>
      <c r="E50" s="1059" t="s">
        <v>378</v>
      </c>
      <c r="F50" s="1060"/>
      <c r="G50" s="1059" t="s">
        <v>382</v>
      </c>
      <c r="H50" s="1060"/>
      <c r="I50" s="1059" t="s">
        <v>381</v>
      </c>
      <c r="J50" s="1060"/>
      <c r="K50" s="1016"/>
      <c r="L50" s="1017"/>
      <c r="M50" s="1016" t="s">
        <v>333</v>
      </c>
      <c r="N50" s="1017"/>
      <c r="O50" s="1016" t="s">
        <v>305</v>
      </c>
      <c r="P50" s="1017"/>
      <c r="Q50" s="1016" t="s">
        <v>334</v>
      </c>
      <c r="R50" s="1017"/>
      <c r="S50" s="1016" t="s">
        <v>306</v>
      </c>
      <c r="T50" s="1017"/>
    </row>
    <row r="51" spans="1:21" s="142" customFormat="1" ht="17" thickBot="1">
      <c r="A51" s="597" t="s">
        <v>76</v>
      </c>
      <c r="B51" s="602" t="s">
        <v>97</v>
      </c>
      <c r="C51" s="1023" t="s">
        <v>24</v>
      </c>
      <c r="D51" s="1024"/>
      <c r="E51" s="1023" t="s">
        <v>24</v>
      </c>
      <c r="F51" s="1024"/>
      <c r="G51" s="1018" t="s">
        <v>335</v>
      </c>
      <c r="H51" s="1019"/>
      <c r="I51" s="1018" t="s">
        <v>336</v>
      </c>
      <c r="J51" s="1019"/>
      <c r="K51" s="1018"/>
      <c r="L51" s="1019"/>
      <c r="M51" s="1018" t="s">
        <v>419</v>
      </c>
      <c r="N51" s="1019"/>
      <c r="O51" s="1018" t="s">
        <v>420</v>
      </c>
      <c r="P51" s="1019"/>
      <c r="Q51" s="1018" t="s">
        <v>418</v>
      </c>
      <c r="R51" s="1019"/>
      <c r="S51" s="1018" t="s">
        <v>420</v>
      </c>
      <c r="T51" s="1019"/>
    </row>
    <row r="52" spans="1:21" s="142" customFormat="1" ht="17" thickTop="1">
      <c r="A52" s="237" t="s">
        <v>447</v>
      </c>
      <c r="B52" s="603" t="s">
        <v>488</v>
      </c>
      <c r="C52" s="1020">
        <v>44049</v>
      </c>
      <c r="D52" s="1020"/>
      <c r="E52" s="1020">
        <f>C52</f>
        <v>44049</v>
      </c>
      <c r="F52" s="1020"/>
      <c r="G52" s="1020">
        <f>E52+2</f>
        <v>44051</v>
      </c>
      <c r="H52" s="1020"/>
      <c r="I52" s="1020">
        <f>G52+1</f>
        <v>44052</v>
      </c>
      <c r="J52" s="1020"/>
      <c r="K52" s="1020"/>
      <c r="L52" s="1020"/>
      <c r="M52" s="1020">
        <f>I52+41</f>
        <v>44093</v>
      </c>
      <c r="N52" s="1020"/>
      <c r="O52" s="1020">
        <f>M52+1</f>
        <v>44094</v>
      </c>
      <c r="P52" s="1020"/>
      <c r="Q52" s="1020">
        <f>O52+2</f>
        <v>44096</v>
      </c>
      <c r="R52" s="1020"/>
      <c r="S52" s="1020">
        <f>Q52+5</f>
        <v>44101</v>
      </c>
      <c r="T52" s="1020"/>
    </row>
    <row r="53" spans="1:21" s="142" customFormat="1" ht="16">
      <c r="A53" s="238" t="s">
        <v>476</v>
      </c>
      <c r="B53" s="484" t="s">
        <v>545</v>
      </c>
      <c r="C53" s="1021">
        <f>C52+7</f>
        <v>44056</v>
      </c>
      <c r="D53" s="1021"/>
      <c r="E53" s="1021">
        <f t="shared" ref="E53:E56" si="29">C53</f>
        <v>44056</v>
      </c>
      <c r="F53" s="1021"/>
      <c r="G53" s="1021">
        <f t="shared" ref="G53:G56" si="30">E53+2</f>
        <v>44058</v>
      </c>
      <c r="H53" s="1021"/>
      <c r="I53" s="1021">
        <f t="shared" ref="I53:I56" si="31">G53+1</f>
        <v>44059</v>
      </c>
      <c r="J53" s="1021"/>
      <c r="K53" s="1021"/>
      <c r="L53" s="1021"/>
      <c r="M53" s="1021">
        <f t="shared" ref="M53:M56" si="32">I53+41</f>
        <v>44100</v>
      </c>
      <c r="N53" s="1021"/>
      <c r="O53" s="1021">
        <f t="shared" ref="O53:O56" si="33">M53+1</f>
        <v>44101</v>
      </c>
      <c r="P53" s="1021"/>
      <c r="Q53" s="1021">
        <f t="shared" ref="Q53:Q56" si="34">O53+2</f>
        <v>44103</v>
      </c>
      <c r="R53" s="1021"/>
      <c r="S53" s="1021">
        <f t="shared" ref="S53:S56" si="35">Q53+5</f>
        <v>44108</v>
      </c>
      <c r="T53" s="1021"/>
    </row>
    <row r="54" spans="1:21" s="142" customFormat="1" ht="16">
      <c r="A54" s="504" t="s">
        <v>446</v>
      </c>
      <c r="B54" s="484" t="s">
        <v>548</v>
      </c>
      <c r="C54" s="1021">
        <f t="shared" ref="C54:C56" si="36">C53+7</f>
        <v>44063</v>
      </c>
      <c r="D54" s="1021"/>
      <c r="E54" s="1021">
        <f t="shared" si="29"/>
        <v>44063</v>
      </c>
      <c r="F54" s="1021"/>
      <c r="G54" s="1021">
        <f t="shared" si="30"/>
        <v>44065</v>
      </c>
      <c r="H54" s="1021"/>
      <c r="I54" s="1021">
        <f t="shared" si="31"/>
        <v>44066</v>
      </c>
      <c r="J54" s="1021"/>
      <c r="K54" s="1021"/>
      <c r="L54" s="1021"/>
      <c r="M54" s="1021">
        <f t="shared" si="32"/>
        <v>44107</v>
      </c>
      <c r="N54" s="1021"/>
      <c r="O54" s="1021">
        <f t="shared" si="33"/>
        <v>44108</v>
      </c>
      <c r="P54" s="1021"/>
      <c r="Q54" s="1021">
        <f t="shared" si="34"/>
        <v>44110</v>
      </c>
      <c r="R54" s="1021"/>
      <c r="S54" s="1021">
        <f t="shared" si="35"/>
        <v>44115</v>
      </c>
      <c r="T54" s="1021"/>
    </row>
    <row r="55" spans="1:21" s="142" customFormat="1" ht="16">
      <c r="A55" s="238" t="s">
        <v>511</v>
      </c>
      <c r="B55" s="484" t="s">
        <v>577</v>
      </c>
      <c r="C55" s="1021">
        <f t="shared" si="36"/>
        <v>44070</v>
      </c>
      <c r="D55" s="1021"/>
      <c r="E55" s="1021">
        <f t="shared" si="29"/>
        <v>44070</v>
      </c>
      <c r="F55" s="1021"/>
      <c r="G55" s="1021">
        <f t="shared" si="30"/>
        <v>44072</v>
      </c>
      <c r="H55" s="1021"/>
      <c r="I55" s="1021">
        <f t="shared" si="31"/>
        <v>44073</v>
      </c>
      <c r="J55" s="1021"/>
      <c r="K55" s="1021"/>
      <c r="L55" s="1021"/>
      <c r="M55" s="1021">
        <f t="shared" si="32"/>
        <v>44114</v>
      </c>
      <c r="N55" s="1021"/>
      <c r="O55" s="1021">
        <f t="shared" si="33"/>
        <v>44115</v>
      </c>
      <c r="P55" s="1021"/>
      <c r="Q55" s="1021">
        <f t="shared" si="34"/>
        <v>44117</v>
      </c>
      <c r="R55" s="1021"/>
      <c r="S55" s="1021">
        <f t="shared" si="35"/>
        <v>44122</v>
      </c>
      <c r="T55" s="1021"/>
    </row>
    <row r="56" spans="1:21" s="142" customFormat="1" ht="17" thickBot="1">
      <c r="A56" s="724" t="s">
        <v>295</v>
      </c>
      <c r="B56" s="489" t="s">
        <v>131</v>
      </c>
      <c r="C56" s="1013">
        <f t="shared" si="36"/>
        <v>44077</v>
      </c>
      <c r="D56" s="1013"/>
      <c r="E56" s="1013">
        <f t="shared" si="29"/>
        <v>44077</v>
      </c>
      <c r="F56" s="1013"/>
      <c r="G56" s="1013">
        <f t="shared" si="30"/>
        <v>44079</v>
      </c>
      <c r="H56" s="1013"/>
      <c r="I56" s="1013">
        <f t="shared" si="31"/>
        <v>44080</v>
      </c>
      <c r="J56" s="1013"/>
      <c r="K56" s="1013"/>
      <c r="L56" s="1013"/>
      <c r="M56" s="1013">
        <f t="shared" si="32"/>
        <v>44121</v>
      </c>
      <c r="N56" s="1013"/>
      <c r="O56" s="1013">
        <f t="shared" si="33"/>
        <v>44122</v>
      </c>
      <c r="P56" s="1013"/>
      <c r="Q56" s="1013">
        <f t="shared" si="34"/>
        <v>44124</v>
      </c>
      <c r="R56" s="1013"/>
      <c r="S56" s="1013">
        <f t="shared" si="35"/>
        <v>44129</v>
      </c>
      <c r="T56" s="1013"/>
    </row>
    <row r="57" spans="1:21" s="142" customFormat="1" ht="17" thickTop="1">
      <c r="A57" s="348"/>
      <c r="B57" s="352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</row>
    <row r="58" spans="1:21" s="142" customFormat="1" ht="16">
      <c r="A58" s="348"/>
      <c r="B58" s="352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</row>
    <row r="59" spans="1:21" s="142" customFormat="1" ht="16">
      <c r="A59" s="348"/>
      <c r="B59" s="352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</row>
    <row r="60" spans="1:21" s="142" customFormat="1" ht="16">
      <c r="A60" s="145"/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0"/>
    </row>
    <row r="61" spans="1:21" s="140" customFormat="1" ht="16">
      <c r="A61" s="148" t="s">
        <v>55</v>
      </c>
      <c r="B61" s="149"/>
      <c r="C61" s="150"/>
      <c r="D61" s="151"/>
      <c r="E61" s="152"/>
      <c r="F61" s="150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1" s="140" customFormat="1" ht="16">
      <c r="A62" s="148" t="s">
        <v>31</v>
      </c>
      <c r="B62" s="149"/>
      <c r="C62" s="150"/>
      <c r="D62" s="151"/>
      <c r="E62" s="152"/>
      <c r="F62" s="150"/>
      <c r="G62" s="136"/>
      <c r="H62" s="136"/>
      <c r="I62" s="136"/>
    </row>
    <row r="63" spans="1:21" s="140" customFormat="1" ht="16">
      <c r="A63" s="148"/>
      <c r="B63" s="149"/>
      <c r="C63" s="150"/>
      <c r="D63" s="151"/>
      <c r="E63" s="152"/>
      <c r="F63" s="150"/>
      <c r="G63" s="136"/>
      <c r="H63" s="136"/>
      <c r="I63" s="136"/>
    </row>
    <row r="64" spans="1:21" s="140" customFormat="1" ht="16">
      <c r="A64" s="148"/>
      <c r="B64" s="149"/>
      <c r="C64" s="150"/>
      <c r="D64" s="151"/>
      <c r="E64" s="152"/>
      <c r="F64" s="150"/>
      <c r="G64" s="136"/>
      <c r="H64" s="136"/>
      <c r="I64" s="136"/>
    </row>
    <row r="65" spans="1:21" s="140" customFormat="1" ht="16">
      <c r="A65" s="148"/>
      <c r="B65" s="149"/>
      <c r="C65" s="150"/>
      <c r="D65" s="151"/>
      <c r="E65" s="152"/>
      <c r="F65" s="150"/>
      <c r="G65" s="136"/>
      <c r="H65" s="136"/>
      <c r="I65" s="136"/>
    </row>
    <row r="66" spans="1:21" s="140" customFormat="1" ht="16">
      <c r="A66" s="134"/>
      <c r="B66" s="134"/>
      <c r="C66" s="134"/>
      <c r="D66" s="134"/>
      <c r="E66" s="134"/>
      <c r="F66" s="134"/>
      <c r="G66" s="134"/>
      <c r="H66" s="134"/>
      <c r="I66" s="134"/>
    </row>
    <row r="67" spans="1:21" s="140" customFormat="1" ht="16">
      <c r="A67" s="1052" t="s">
        <v>92</v>
      </c>
      <c r="B67" s="1052"/>
      <c r="C67" s="1052"/>
      <c r="D67" s="1052"/>
      <c r="E67" s="1052"/>
      <c r="F67" s="1052"/>
      <c r="G67" s="1052"/>
      <c r="H67" s="1052"/>
      <c r="I67" s="1052"/>
      <c r="J67" s="1052"/>
      <c r="K67" s="1052"/>
      <c r="L67" s="1052"/>
      <c r="M67" s="1052"/>
      <c r="N67" s="1052"/>
      <c r="O67" s="1052"/>
      <c r="P67" s="1052"/>
      <c r="Q67" s="1052"/>
      <c r="R67" s="1052"/>
      <c r="S67" s="1052"/>
      <c r="T67" s="1052"/>
      <c r="U67" s="153"/>
    </row>
  </sheetData>
  <mergeCells count="293">
    <mergeCell ref="E52:F52"/>
    <mergeCell ref="E54:F54"/>
    <mergeCell ref="E55:F55"/>
    <mergeCell ref="E56:F56"/>
    <mergeCell ref="E53:F53"/>
    <mergeCell ref="Q41:R41"/>
    <mergeCell ref="M42:N42"/>
    <mergeCell ref="O42:P42"/>
    <mergeCell ref="K54:L54"/>
    <mergeCell ref="G55:H55"/>
    <mergeCell ref="O54:P54"/>
    <mergeCell ref="G52:H52"/>
    <mergeCell ref="G53:H53"/>
    <mergeCell ref="I54:J54"/>
    <mergeCell ref="G54:H54"/>
    <mergeCell ref="G51:H51"/>
    <mergeCell ref="I51:J51"/>
    <mergeCell ref="I50:J50"/>
    <mergeCell ref="K43:L43"/>
    <mergeCell ref="I43:J43"/>
    <mergeCell ref="M51:N51"/>
    <mergeCell ref="K51:L51"/>
    <mergeCell ref="K50:L50"/>
    <mergeCell ref="M50:N50"/>
    <mergeCell ref="G11:H11"/>
    <mergeCell ref="C50:D50"/>
    <mergeCell ref="E51:F51"/>
    <mergeCell ref="E50:F50"/>
    <mergeCell ref="E14:F14"/>
    <mergeCell ref="G14:H14"/>
    <mergeCell ref="G50:H50"/>
    <mergeCell ref="E18:F18"/>
    <mergeCell ref="E19:F19"/>
    <mergeCell ref="G43:H43"/>
    <mergeCell ref="G44:H44"/>
    <mergeCell ref="G21:H21"/>
    <mergeCell ref="C19:D19"/>
    <mergeCell ref="G22:H22"/>
    <mergeCell ref="G23:H23"/>
    <mergeCell ref="G18:H18"/>
    <mergeCell ref="E12:F12"/>
    <mergeCell ref="E13:F13"/>
    <mergeCell ref="C43:D43"/>
    <mergeCell ref="C45:D45"/>
    <mergeCell ref="E45:F45"/>
    <mergeCell ref="G12:H12"/>
    <mergeCell ref="C51:D51"/>
    <mergeCell ref="C46:D46"/>
    <mergeCell ref="I13:J13"/>
    <mergeCell ref="S43:T43"/>
    <mergeCell ref="S44:T44"/>
    <mergeCell ref="M44:N44"/>
    <mergeCell ref="O44:P44"/>
    <mergeCell ref="M43:N43"/>
    <mergeCell ref="Q44:R44"/>
    <mergeCell ref="Q43:R43"/>
    <mergeCell ref="O43:P43"/>
    <mergeCell ref="S41:T41"/>
    <mergeCell ref="S40:T40"/>
    <mergeCell ref="S42:T42"/>
    <mergeCell ref="M40:N40"/>
    <mergeCell ref="M41:N41"/>
    <mergeCell ref="Q42:R42"/>
    <mergeCell ref="S36:T36"/>
    <mergeCell ref="O40:P40"/>
    <mergeCell ref="Q40:R40"/>
    <mergeCell ref="O41:P41"/>
    <mergeCell ref="M37:N37"/>
    <mergeCell ref="O37:P37"/>
    <mergeCell ref="Q35:R35"/>
    <mergeCell ref="Q31:R31"/>
    <mergeCell ref="M21:N21"/>
    <mergeCell ref="C8:D8"/>
    <mergeCell ref="E8:F8"/>
    <mergeCell ref="C9:D9"/>
    <mergeCell ref="E9:F9"/>
    <mergeCell ref="E10:F10"/>
    <mergeCell ref="G10:H10"/>
    <mergeCell ref="I10:J10"/>
    <mergeCell ref="G32:H32"/>
    <mergeCell ref="K35:L35"/>
    <mergeCell ref="E31:F31"/>
    <mergeCell ref="C20:D20"/>
    <mergeCell ref="C21:D21"/>
    <mergeCell ref="E21:F21"/>
    <mergeCell ref="E22:F22"/>
    <mergeCell ref="E23:F23"/>
    <mergeCell ref="C23:D23"/>
    <mergeCell ref="K9:L9"/>
    <mergeCell ref="C22:D22"/>
    <mergeCell ref="C18:D18"/>
    <mergeCell ref="E20:F20"/>
    <mergeCell ref="G20:H20"/>
    <mergeCell ref="I20:J20"/>
    <mergeCell ref="G13:H13"/>
    <mergeCell ref="E11:F11"/>
    <mergeCell ref="I12:J12"/>
    <mergeCell ref="B40:B41"/>
    <mergeCell ref="E42:F42"/>
    <mergeCell ref="C41:D41"/>
    <mergeCell ref="E41:F41"/>
    <mergeCell ref="C32:D32"/>
    <mergeCell ref="E32:F32"/>
    <mergeCell ref="K34:L34"/>
    <mergeCell ref="K32:L32"/>
    <mergeCell ref="K42:L42"/>
    <mergeCell ref="B31:B32"/>
    <mergeCell ref="C31:D31"/>
    <mergeCell ref="G42:H42"/>
    <mergeCell ref="C40:D40"/>
    <mergeCell ref="E40:F40"/>
    <mergeCell ref="C42:D42"/>
    <mergeCell ref="K40:L40"/>
    <mergeCell ref="G40:H40"/>
    <mergeCell ref="K41:L41"/>
    <mergeCell ref="G31:H31"/>
    <mergeCell ref="K37:L37"/>
    <mergeCell ref="K33:L33"/>
    <mergeCell ref="K23:L23"/>
    <mergeCell ref="I14:J14"/>
    <mergeCell ref="S8:T8"/>
    <mergeCell ref="I31:J31"/>
    <mergeCell ref="S23:T23"/>
    <mergeCell ref="G9:H9"/>
    <mergeCell ref="G19:H19"/>
    <mergeCell ref="K36:L36"/>
    <mergeCell ref="I8:J8"/>
    <mergeCell ref="I9:J9"/>
    <mergeCell ref="I22:J22"/>
    <mergeCell ref="I23:J23"/>
    <mergeCell ref="S21:T21"/>
    <mergeCell ref="S20:T20"/>
    <mergeCell ref="G8:H8"/>
    <mergeCell ref="K31:L31"/>
    <mergeCell ref="K12:L12"/>
    <mergeCell ref="O12:P12"/>
    <mergeCell ref="O33:P33"/>
    <mergeCell ref="M19:N19"/>
    <mergeCell ref="I11:J11"/>
    <mergeCell ref="Q23:R23"/>
    <mergeCell ref="O31:P31"/>
    <mergeCell ref="O21:P21"/>
    <mergeCell ref="K21:L21"/>
    <mergeCell ref="K22:L22"/>
    <mergeCell ref="A67:T67"/>
    <mergeCell ref="M55:N55"/>
    <mergeCell ref="K55:L55"/>
    <mergeCell ref="I52:J52"/>
    <mergeCell ref="M52:N52"/>
    <mergeCell ref="M54:N54"/>
    <mergeCell ref="I53:J53"/>
    <mergeCell ref="M53:N53"/>
    <mergeCell ref="K53:L53"/>
    <mergeCell ref="O55:P55"/>
    <mergeCell ref="I55:J55"/>
    <mergeCell ref="I56:J56"/>
    <mergeCell ref="K56:L56"/>
    <mergeCell ref="K52:L52"/>
    <mergeCell ref="O53:P53"/>
    <mergeCell ref="O56:P56"/>
    <mergeCell ref="C52:D52"/>
    <mergeCell ref="C53:D53"/>
    <mergeCell ref="C54:D54"/>
    <mergeCell ref="C55:D55"/>
    <mergeCell ref="C56:D56"/>
    <mergeCell ref="M56:N56"/>
    <mergeCell ref="G56:H56"/>
    <mergeCell ref="O52:P52"/>
    <mergeCell ref="K44:L44"/>
    <mergeCell ref="O51:P51"/>
    <mergeCell ref="O50:P50"/>
    <mergeCell ref="I44:J44"/>
    <mergeCell ref="K45:L45"/>
    <mergeCell ref="M45:N45"/>
    <mergeCell ref="O45:P45"/>
    <mergeCell ref="C44:D44"/>
    <mergeCell ref="M23:N23"/>
    <mergeCell ref="M32:N32"/>
    <mergeCell ref="O35:P35"/>
    <mergeCell ref="M31:N31"/>
    <mergeCell ref="M36:N36"/>
    <mergeCell ref="O34:P34"/>
    <mergeCell ref="M34:N34"/>
    <mergeCell ref="M33:N33"/>
    <mergeCell ref="M35:N35"/>
    <mergeCell ref="O36:P36"/>
    <mergeCell ref="C24:D24"/>
    <mergeCell ref="E43:F43"/>
    <mergeCell ref="E44:F44"/>
    <mergeCell ref="I32:J32"/>
    <mergeCell ref="I42:J42"/>
    <mergeCell ref="I24:J24"/>
    <mergeCell ref="K14:L14"/>
    <mergeCell ref="M14:N14"/>
    <mergeCell ref="O14:P14"/>
    <mergeCell ref="Q14:R14"/>
    <mergeCell ref="M18:N18"/>
    <mergeCell ref="E46:F46"/>
    <mergeCell ref="G46:H46"/>
    <mergeCell ref="I46:J46"/>
    <mergeCell ref="K46:L46"/>
    <mergeCell ref="M46:N46"/>
    <mergeCell ref="O46:P46"/>
    <mergeCell ref="G45:H45"/>
    <mergeCell ref="I45:J45"/>
    <mergeCell ref="Q37:R37"/>
    <mergeCell ref="M20:N20"/>
    <mergeCell ref="M22:N22"/>
    <mergeCell ref="I18:J18"/>
    <mergeCell ref="I19:J19"/>
    <mergeCell ref="I21:J21"/>
    <mergeCell ref="I40:J40"/>
    <mergeCell ref="G41:H41"/>
    <mergeCell ref="I41:J41"/>
    <mergeCell ref="E24:F24"/>
    <mergeCell ref="G24:H24"/>
    <mergeCell ref="O8:P8"/>
    <mergeCell ref="K11:L11"/>
    <mergeCell ref="Q12:R12"/>
    <mergeCell ref="Q10:R10"/>
    <mergeCell ref="K13:L13"/>
    <mergeCell ref="O13:P13"/>
    <mergeCell ref="Q13:R13"/>
    <mergeCell ref="M8:N8"/>
    <mergeCell ref="Q8:R8"/>
    <mergeCell ref="K8:L8"/>
    <mergeCell ref="O11:P11"/>
    <mergeCell ref="M11:N11"/>
    <mergeCell ref="M12:N12"/>
    <mergeCell ref="M13:N13"/>
    <mergeCell ref="M9:N9"/>
    <mergeCell ref="M10:N10"/>
    <mergeCell ref="O9:P9"/>
    <mergeCell ref="K10:L10"/>
    <mergeCell ref="S34:T34"/>
    <mergeCell ref="S33:T33"/>
    <mergeCell ref="O23:P23"/>
    <mergeCell ref="S31:T31"/>
    <mergeCell ref="S9:T9"/>
    <mergeCell ref="Q11:R11"/>
    <mergeCell ref="O19:P19"/>
    <mergeCell ref="S12:T12"/>
    <mergeCell ref="S11:T11"/>
    <mergeCell ref="S13:T13"/>
    <mergeCell ref="S18:T18"/>
    <mergeCell ref="Q9:R9"/>
    <mergeCell ref="Q19:R19"/>
    <mergeCell ref="S10:T10"/>
    <mergeCell ref="O10:P10"/>
    <mergeCell ref="O18:P18"/>
    <mergeCell ref="S14:T14"/>
    <mergeCell ref="K24:L24"/>
    <mergeCell ref="M24:N24"/>
    <mergeCell ref="O24:P24"/>
    <mergeCell ref="Q24:R24"/>
    <mergeCell ref="S24:T24"/>
    <mergeCell ref="S19:T19"/>
    <mergeCell ref="Q18:R18"/>
    <mergeCell ref="Q45:R45"/>
    <mergeCell ref="S45:T45"/>
    <mergeCell ref="S22:T22"/>
    <mergeCell ref="Q20:R20"/>
    <mergeCell ref="O20:P20"/>
    <mergeCell ref="K20:L20"/>
    <mergeCell ref="K19:L19"/>
    <mergeCell ref="K18:L18"/>
    <mergeCell ref="Q21:R21"/>
    <mergeCell ref="O22:P22"/>
    <mergeCell ref="Q22:R22"/>
    <mergeCell ref="S35:T35"/>
    <mergeCell ref="Q34:R34"/>
    <mergeCell ref="Q32:R32"/>
    <mergeCell ref="Q33:R33"/>
    <mergeCell ref="O32:P32"/>
    <mergeCell ref="S32:T32"/>
    <mergeCell ref="Q46:R46"/>
    <mergeCell ref="S46:T46"/>
    <mergeCell ref="Q36:R36"/>
    <mergeCell ref="S37:T37"/>
    <mergeCell ref="Q50:R50"/>
    <mergeCell ref="S50:T50"/>
    <mergeCell ref="Q56:R56"/>
    <mergeCell ref="S56:T56"/>
    <mergeCell ref="Q51:R51"/>
    <mergeCell ref="S51:T51"/>
    <mergeCell ref="Q52:R52"/>
    <mergeCell ref="S52:T52"/>
    <mergeCell ref="Q53:R53"/>
    <mergeCell ref="S53:T53"/>
    <mergeCell ref="Q54:R54"/>
    <mergeCell ref="S54:T54"/>
    <mergeCell ref="Q55:R55"/>
    <mergeCell ref="S55:T55"/>
  </mergeCells>
  <phoneticPr fontId="22"/>
  <printOptions horizontalCentered="1"/>
  <pageMargins left="0.23622047244094488" right="0.23622047244094488" top="0.39370078740157483" bottom="0.39370078740157483" header="0" footer="0"/>
  <pageSetup paperSize="9" scale="6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表紙</vt:lpstr>
      <vt:lpstr>USA PSW</vt:lpstr>
      <vt:lpstr>USA PNW</vt:lpstr>
      <vt:lpstr>USA AW</vt:lpstr>
      <vt:lpstr>NORTH EUROPE</vt:lpstr>
      <vt:lpstr>MEDITERRANEAN</vt:lpstr>
      <vt:lpstr>SOUTH EAST ASIA</vt:lpstr>
      <vt:lpstr>MIDDLE EAST</vt:lpstr>
      <vt:lpstr>OCEANIA・SOUTH AMERICA</vt:lpstr>
      <vt:lpstr>CONVENTIONAL ・ RORO VESSEL </vt:lpstr>
      <vt:lpstr>'CONVENTIONAL ・ RORO VESSEL '!Print_Area</vt:lpstr>
      <vt:lpstr>MEDITERRANEAN!Print_Area</vt:lpstr>
      <vt:lpstr>'MIDDLE EAST'!Print_Area</vt:lpstr>
      <vt:lpstr>'NORTH EUROPE'!Print_Area</vt:lpstr>
      <vt:lpstr>'OCEANIA・SOUTH AMERICA'!Print_Area</vt:lpstr>
      <vt:lpstr>'SOUTH EAST ASIA'!Print_Area</vt:lpstr>
      <vt:lpstr>'USA PNW'!Print_Area</vt:lpstr>
      <vt:lpstr>'USA PSW'!Print_Area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No.10</dc:creator>
  <cp:lastModifiedBy>Matsugi Junya</cp:lastModifiedBy>
  <cp:lastPrinted>2020-03-30T05:27:41Z</cp:lastPrinted>
  <dcterms:created xsi:type="dcterms:W3CDTF">2010-03-21T13:15:21Z</dcterms:created>
  <dcterms:modified xsi:type="dcterms:W3CDTF">2020-07-30T08:10:30Z</dcterms:modified>
</cp:coreProperties>
</file>